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ホームページ\"/>
    </mc:Choice>
  </mc:AlternateContent>
  <bookViews>
    <workbookView xWindow="0" yWindow="0" windowWidth="17475" windowHeight="6660"/>
  </bookViews>
  <sheets>
    <sheet name="別紙6-1" sheetId="2" r:id="rId1"/>
  </sheets>
  <externalReferences>
    <externalReference r:id="rId2"/>
    <externalReference r:id="rId3"/>
    <externalReference r:id="rId4"/>
  </externalReferences>
  <definedNames>
    <definedName name="_xlnm.Print_Area" localSheetId="0">'別紙6-1'!$A$1:$L$84</definedName>
    <definedName name="使用電力調整率" localSheetId="0">'[1]（九州電力）２７年１０月～２８年９月度予想金額'!#REF!</definedName>
    <definedName name="使用電力調整率">'[2]（九州電力）２７年１０月～２８年９月度予想金額'!#REF!</definedName>
    <definedName name="試算" localSheetId="0">'[2]（九州電力）２７年１０月～２８年９月度予想金額'!#REF!</definedName>
    <definedName name="試算">'[2]（九州電力）２７年１０月～２８年９月度予想金額'!#REF!</definedName>
    <definedName name="予定価格試算" localSheetId="0">'[2]（九州電力）２７年１０月～２８年９月度予想金額'!#REF!</definedName>
    <definedName name="予定価格試算">'[2]（九州電力）２７年１０月～２８年９月度予想金額'!#REF!</definedName>
    <definedName name="予定価格試算2" localSheetId="0">'[2]（九州電力）２７年１０月～２８年９月度予想金額'!#REF!</definedName>
    <definedName name="予定価格試算2">'[2]（九州電力）２７年１０月～２８年９月度予想金額'!#REF!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5" i="2" l="1"/>
  <c r="H75" i="2"/>
  <c r="G75" i="2"/>
  <c r="H74" i="2"/>
  <c r="J74" i="2" s="1"/>
  <c r="G74" i="2"/>
  <c r="B74" i="2"/>
  <c r="H73" i="2"/>
  <c r="J73" i="2" s="1"/>
  <c r="G73" i="2"/>
  <c r="H72" i="2"/>
  <c r="J72" i="2" s="1"/>
  <c r="G72" i="2"/>
  <c r="C72" i="2"/>
  <c r="F72" i="2" s="1"/>
  <c r="B72" i="2"/>
  <c r="H71" i="2"/>
  <c r="J71" i="2" s="1"/>
  <c r="G71" i="2"/>
  <c r="H70" i="2"/>
  <c r="J70" i="2" s="1"/>
  <c r="G70" i="2"/>
  <c r="F70" i="2"/>
  <c r="C70" i="2"/>
  <c r="B70" i="2"/>
  <c r="J69" i="2"/>
  <c r="H69" i="2"/>
  <c r="G69" i="2"/>
  <c r="J68" i="2"/>
  <c r="H68" i="2"/>
  <c r="G68" i="2"/>
  <c r="F68" i="2"/>
  <c r="K68" i="2" s="1"/>
  <c r="C68" i="2"/>
  <c r="B68" i="2"/>
  <c r="J67" i="2"/>
  <c r="H67" i="2"/>
  <c r="G67" i="2"/>
  <c r="J66" i="2"/>
  <c r="H66" i="2"/>
  <c r="G66" i="2"/>
  <c r="C66" i="2"/>
  <c r="F66" i="2" s="1"/>
  <c r="K66" i="2" s="1"/>
  <c r="B66" i="2"/>
  <c r="H65" i="2"/>
  <c r="J65" i="2" s="1"/>
  <c r="G65" i="2"/>
  <c r="H64" i="2"/>
  <c r="J64" i="2" s="1"/>
  <c r="G64" i="2"/>
  <c r="C64" i="2"/>
  <c r="F64" i="2" s="1"/>
  <c r="B64" i="2"/>
  <c r="H63" i="2"/>
  <c r="J63" i="2" s="1"/>
  <c r="G63" i="2"/>
  <c r="H62" i="2"/>
  <c r="J62" i="2" s="1"/>
  <c r="G62" i="2"/>
  <c r="F62" i="2"/>
  <c r="K62" i="2" s="1"/>
  <c r="C62" i="2"/>
  <c r="B62" i="2"/>
  <c r="J61" i="2"/>
  <c r="H61" i="2"/>
  <c r="G61" i="2"/>
  <c r="J60" i="2"/>
  <c r="H60" i="2"/>
  <c r="G60" i="2"/>
  <c r="F60" i="2"/>
  <c r="K60" i="2" s="1"/>
  <c r="C60" i="2"/>
  <c r="B60" i="2"/>
  <c r="J59" i="2"/>
  <c r="H59" i="2"/>
  <c r="G59" i="2"/>
  <c r="J58" i="2"/>
  <c r="H58" i="2"/>
  <c r="G58" i="2"/>
  <c r="C58" i="2"/>
  <c r="F58" i="2" s="1"/>
  <c r="K58" i="2" s="1"/>
  <c r="B58" i="2"/>
  <c r="H57" i="2"/>
  <c r="J57" i="2" s="1"/>
  <c r="G57" i="2"/>
  <c r="H56" i="2"/>
  <c r="J56" i="2" s="1"/>
  <c r="G56" i="2"/>
  <c r="C56" i="2"/>
  <c r="F56" i="2" s="1"/>
  <c r="K56" i="2" s="1"/>
  <c r="B56" i="2"/>
  <c r="H55" i="2"/>
  <c r="J55" i="2" s="1"/>
  <c r="G55" i="2"/>
  <c r="H54" i="2"/>
  <c r="J54" i="2" s="1"/>
  <c r="G54" i="2"/>
  <c r="F54" i="2"/>
  <c r="C54" i="2"/>
  <c r="B54" i="2"/>
  <c r="J53" i="2"/>
  <c r="H53" i="2"/>
  <c r="G53" i="2"/>
  <c r="J52" i="2"/>
  <c r="H52" i="2"/>
  <c r="G52" i="2"/>
  <c r="F52" i="2"/>
  <c r="K52" i="2" s="1"/>
  <c r="C52" i="2"/>
  <c r="B52" i="2"/>
  <c r="J51" i="2"/>
  <c r="H51" i="2"/>
  <c r="G51" i="2"/>
  <c r="H50" i="2"/>
  <c r="J50" i="2" s="1"/>
  <c r="G50" i="2"/>
  <c r="B50" i="2"/>
  <c r="H49" i="2"/>
  <c r="J49" i="2" s="1"/>
  <c r="G49" i="2"/>
  <c r="H48" i="2"/>
  <c r="J48" i="2" s="1"/>
  <c r="G48" i="2"/>
  <c r="C48" i="2"/>
  <c r="F48" i="2" s="1"/>
  <c r="B48" i="2"/>
  <c r="H47" i="2"/>
  <c r="J47" i="2" s="1"/>
  <c r="G47" i="2"/>
  <c r="J46" i="2"/>
  <c r="H46" i="2"/>
  <c r="G46" i="2"/>
  <c r="B46" i="2"/>
  <c r="J45" i="2"/>
  <c r="H45" i="2"/>
  <c r="G45" i="2"/>
  <c r="J44" i="2"/>
  <c r="H44" i="2"/>
  <c r="G44" i="2"/>
  <c r="F44" i="2"/>
  <c r="K44" i="2" s="1"/>
  <c r="C44" i="2"/>
  <c r="B44" i="2"/>
  <c r="J43" i="2"/>
  <c r="H43" i="2"/>
  <c r="G43" i="2"/>
  <c r="J42" i="2"/>
  <c r="H42" i="2"/>
  <c r="G42" i="2"/>
  <c r="C42" i="2"/>
  <c r="F42" i="2" s="1"/>
  <c r="K42" i="2" s="1"/>
  <c r="B42" i="2"/>
  <c r="H41" i="2"/>
  <c r="J41" i="2" s="1"/>
  <c r="G41" i="2"/>
  <c r="H40" i="2"/>
  <c r="J40" i="2" s="1"/>
  <c r="G40" i="2"/>
  <c r="C40" i="2"/>
  <c r="F40" i="2" s="1"/>
  <c r="K40" i="2" s="1"/>
  <c r="B40" i="2"/>
  <c r="H39" i="2"/>
  <c r="J39" i="2" s="1"/>
  <c r="G39" i="2"/>
  <c r="H38" i="2"/>
  <c r="J38" i="2" s="1"/>
  <c r="G38" i="2"/>
  <c r="F38" i="2"/>
  <c r="C38" i="2"/>
  <c r="B38" i="2"/>
  <c r="J37" i="2"/>
  <c r="H37" i="2"/>
  <c r="G37" i="2"/>
  <c r="J36" i="2"/>
  <c r="H36" i="2"/>
  <c r="G36" i="2"/>
  <c r="F36" i="2"/>
  <c r="K36" i="2" s="1"/>
  <c r="C36" i="2"/>
  <c r="B36" i="2"/>
  <c r="J35" i="2"/>
  <c r="H35" i="2"/>
  <c r="G35" i="2"/>
  <c r="J34" i="2"/>
  <c r="H34" i="2"/>
  <c r="G34" i="2"/>
  <c r="C34" i="2"/>
  <c r="F34" i="2" s="1"/>
  <c r="K34" i="2" s="1"/>
  <c r="B34" i="2"/>
  <c r="H33" i="2"/>
  <c r="J33" i="2" s="1"/>
  <c r="G33" i="2"/>
  <c r="H32" i="2"/>
  <c r="J32" i="2" s="1"/>
  <c r="G32" i="2"/>
  <c r="C32" i="2"/>
  <c r="F32" i="2" s="1"/>
  <c r="B32" i="2"/>
  <c r="H31" i="2"/>
  <c r="J31" i="2" s="1"/>
  <c r="G31" i="2"/>
  <c r="H30" i="2"/>
  <c r="J30" i="2" s="1"/>
  <c r="G30" i="2"/>
  <c r="F30" i="2"/>
  <c r="K30" i="2" s="1"/>
  <c r="C30" i="2"/>
  <c r="B30" i="2"/>
  <c r="J29" i="2"/>
  <c r="H29" i="2"/>
  <c r="G29" i="2"/>
  <c r="J28" i="2"/>
  <c r="H28" i="2"/>
  <c r="G28" i="2"/>
  <c r="F28" i="2"/>
  <c r="K28" i="2" s="1"/>
  <c r="C28" i="2"/>
  <c r="B28" i="2"/>
  <c r="J27" i="2"/>
  <c r="H27" i="2"/>
  <c r="G27" i="2"/>
  <c r="J26" i="2"/>
  <c r="H26" i="2"/>
  <c r="G26" i="2"/>
  <c r="C26" i="2"/>
  <c r="F26" i="2" s="1"/>
  <c r="K26" i="2" s="1"/>
  <c r="B26" i="2"/>
  <c r="H25" i="2"/>
  <c r="J25" i="2" s="1"/>
  <c r="G25" i="2"/>
  <c r="H24" i="2"/>
  <c r="J24" i="2" s="1"/>
  <c r="G24" i="2"/>
  <c r="C24" i="2"/>
  <c r="F24" i="2" s="1"/>
  <c r="K24" i="2" s="1"/>
  <c r="B24" i="2"/>
  <c r="H23" i="2"/>
  <c r="J23" i="2" s="1"/>
  <c r="G23" i="2"/>
  <c r="H22" i="2"/>
  <c r="J22" i="2" s="1"/>
  <c r="G22" i="2"/>
  <c r="F22" i="2"/>
  <c r="C22" i="2"/>
  <c r="B22" i="2"/>
  <c r="J21" i="2"/>
  <c r="H21" i="2"/>
  <c r="G21" i="2"/>
  <c r="J20" i="2"/>
  <c r="H20" i="2"/>
  <c r="G20" i="2"/>
  <c r="F20" i="2"/>
  <c r="K20" i="2" s="1"/>
  <c r="C20" i="2"/>
  <c r="B20" i="2"/>
  <c r="J19" i="2"/>
  <c r="H19" i="2"/>
  <c r="G19" i="2"/>
  <c r="J18" i="2"/>
  <c r="H18" i="2"/>
  <c r="G18" i="2"/>
  <c r="C18" i="2"/>
  <c r="F18" i="2" s="1"/>
  <c r="K18" i="2" s="1"/>
  <c r="B18" i="2"/>
  <c r="H17" i="2"/>
  <c r="J17" i="2" s="1"/>
  <c r="G17" i="2"/>
  <c r="H16" i="2"/>
  <c r="J16" i="2" s="1"/>
  <c r="G16" i="2"/>
  <c r="C16" i="2"/>
  <c r="F16" i="2" s="1"/>
  <c r="B16" i="2"/>
  <c r="H15" i="2"/>
  <c r="J15" i="2" s="1"/>
  <c r="G15" i="2"/>
  <c r="H14" i="2"/>
  <c r="J14" i="2" s="1"/>
  <c r="G14" i="2"/>
  <c r="F14" i="2"/>
  <c r="K14" i="2" s="1"/>
  <c r="C14" i="2"/>
  <c r="B14" i="2"/>
  <c r="A14" i="2"/>
  <c r="A16" i="2" s="1"/>
  <c r="A18" i="2" s="1"/>
  <c r="A20" i="2" s="1"/>
  <c r="A22" i="2" s="1"/>
  <c r="A24" i="2" s="1"/>
  <c r="A26" i="2" s="1"/>
  <c r="A28" i="2" s="1"/>
  <c r="A30" i="2" s="1"/>
  <c r="A32" i="2" s="1"/>
  <c r="A34" i="2" s="1"/>
  <c r="A36" i="2" s="1"/>
  <c r="A38" i="2" s="1"/>
  <c r="A40" i="2" s="1"/>
  <c r="A42" i="2" s="1"/>
  <c r="A44" i="2" s="1"/>
  <c r="A48" i="2" s="1"/>
  <c r="A52" i="2" s="1"/>
  <c r="A54" i="2" s="1"/>
  <c r="A56" i="2" s="1"/>
  <c r="A58" i="2" s="1"/>
  <c r="A60" i="2" s="1"/>
  <c r="A62" i="2" s="1"/>
  <c r="A64" i="2" s="1"/>
  <c r="A66" i="2" s="1"/>
  <c r="A68" i="2" s="1"/>
  <c r="A70" i="2" s="1"/>
  <c r="A72" i="2" s="1"/>
  <c r="J13" i="2"/>
  <c r="H13" i="2"/>
  <c r="G13" i="2"/>
  <c r="J12" i="2"/>
  <c r="H12" i="2"/>
  <c r="G12" i="2"/>
  <c r="F12" i="2"/>
  <c r="K12" i="2" s="1"/>
  <c r="C12" i="2"/>
  <c r="B12" i="2"/>
  <c r="A12" i="2"/>
  <c r="J11" i="2"/>
  <c r="H11" i="2"/>
  <c r="G11" i="2"/>
  <c r="J10" i="2"/>
  <c r="H10" i="2"/>
  <c r="H76" i="2" s="1"/>
  <c r="G10" i="2"/>
  <c r="C10" i="2"/>
  <c r="C76" i="2" s="1"/>
  <c r="B10" i="2"/>
  <c r="A3" i="2"/>
  <c r="A2" i="2"/>
  <c r="K72" i="2" l="1"/>
  <c r="K22" i="2"/>
  <c r="K32" i="2"/>
  <c r="K38" i="2"/>
  <c r="K48" i="2"/>
  <c r="K16" i="2"/>
  <c r="J76" i="2"/>
  <c r="K54" i="2"/>
  <c r="K64" i="2"/>
  <c r="K70" i="2"/>
  <c r="F10" i="2"/>
  <c r="K10" i="2" l="1"/>
  <c r="K76" i="2" s="1"/>
  <c r="K78" i="2" s="1"/>
  <c r="K80" i="2" s="1"/>
  <c r="F76" i="2"/>
</calcChain>
</file>

<file path=xl/sharedStrings.xml><?xml version="1.0" encoding="utf-8"?>
<sst xmlns="http://schemas.openxmlformats.org/spreadsheetml/2006/main" count="42" uniqueCount="39">
  <si>
    <t>【入札内訳書】</t>
    <phoneticPr fontId="4"/>
  </si>
  <si>
    <t xml:space="preserve">　住　所
　商　号
代表者名　　　　　　　　　　　　　　　　　　　　　　　印
</t>
    <rPh sb="1" eb="2">
      <t>ジュウ</t>
    </rPh>
    <rPh sb="3" eb="4">
      <t>ショ</t>
    </rPh>
    <rPh sb="7" eb="8">
      <t>ショウ</t>
    </rPh>
    <rPh sb="9" eb="10">
      <t>ゴウ</t>
    </rPh>
    <rPh sb="11" eb="14">
      <t>ダイヒョウシャ</t>
    </rPh>
    <rPh sb="14" eb="15">
      <t>メイ</t>
    </rPh>
    <rPh sb="38" eb="39">
      <t>イン</t>
    </rPh>
    <phoneticPr fontId="4"/>
  </si>
  <si>
    <t>注）各施設の年額料金の総計は、別紙6-2の総計以下とすること。</t>
    <rPh sb="2" eb="3">
      <t>カク</t>
    </rPh>
    <rPh sb="6" eb="8">
      <t>ネンガク</t>
    </rPh>
    <rPh sb="8" eb="10">
      <t>リョウキン</t>
    </rPh>
    <rPh sb="11" eb="13">
      <t>ソウケイ</t>
    </rPh>
    <rPh sb="21" eb="23">
      <t>ソウケイ</t>
    </rPh>
    <rPh sb="23" eb="25">
      <t>イカ</t>
    </rPh>
    <phoneticPr fontId="4"/>
  </si>
  <si>
    <t>No.</t>
    <phoneticPr fontId="4"/>
  </si>
  <si>
    <t>施設名称</t>
    <rPh sb="0" eb="2">
      <t>シセツ</t>
    </rPh>
    <rPh sb="2" eb="4">
      <t>メイショウ</t>
    </rPh>
    <phoneticPr fontId="4"/>
  </si>
  <si>
    <t>基本料金</t>
    <rPh sb="0" eb="2">
      <t>キホン</t>
    </rPh>
    <rPh sb="2" eb="4">
      <t>リョウキン</t>
    </rPh>
    <phoneticPr fontId="4"/>
  </si>
  <si>
    <t>従量料金</t>
    <rPh sb="0" eb="2">
      <t>ジュウリョウ</t>
    </rPh>
    <rPh sb="2" eb="4">
      <t>リョウキン</t>
    </rPh>
    <phoneticPr fontId="4"/>
  </si>
  <si>
    <t>総　　　計　　　                   　　　　　　（円）</t>
    <rPh sb="0" eb="1">
      <t>フサ</t>
    </rPh>
    <rPh sb="4" eb="5">
      <t>ケイ</t>
    </rPh>
    <phoneticPr fontId="4"/>
  </si>
  <si>
    <t>予定
契約電力</t>
    <rPh sb="0" eb="2">
      <t>ヨテイ</t>
    </rPh>
    <rPh sb="3" eb="5">
      <t>ケイヤク</t>
    </rPh>
    <rPh sb="5" eb="7">
      <t>デンリョク</t>
    </rPh>
    <phoneticPr fontId="4"/>
  </si>
  <si>
    <t>単価　　　　　　　　　　　　　　　　　　　　（円/ｋW・月）</t>
    <rPh sb="0" eb="2">
      <t>タンカ</t>
    </rPh>
    <phoneticPr fontId="4"/>
  </si>
  <si>
    <t>力率</t>
    <rPh sb="0" eb="1">
      <t>チカラ</t>
    </rPh>
    <rPh sb="1" eb="2">
      <t>リツ</t>
    </rPh>
    <phoneticPr fontId="4"/>
  </si>
  <si>
    <t>基本料金（円）</t>
    <rPh sb="0" eb="2">
      <t>キホン</t>
    </rPh>
    <rPh sb="2" eb="4">
      <t>リョウキン</t>
    </rPh>
    <rPh sb="5" eb="6">
      <t>エン</t>
    </rPh>
    <phoneticPr fontId="4"/>
  </si>
  <si>
    <t>予定使用電力量</t>
    <rPh sb="0" eb="2">
      <t>ヨテイ</t>
    </rPh>
    <rPh sb="2" eb="4">
      <t>シヨウ</t>
    </rPh>
    <rPh sb="4" eb="6">
      <t>デンリョク</t>
    </rPh>
    <rPh sb="6" eb="7">
      <t>リョウ</t>
    </rPh>
    <phoneticPr fontId="4"/>
  </si>
  <si>
    <t>単価　　　                 　　　　　（円/ｋWｈ）</t>
    <rPh sb="0" eb="2">
      <t>タンカ</t>
    </rPh>
    <phoneticPr fontId="4"/>
  </si>
  <si>
    <t>従量料金（円）</t>
    <rPh sb="0" eb="2">
      <t>ジュウリョウ</t>
    </rPh>
    <rPh sb="2" eb="4">
      <t>リョウキン</t>
    </rPh>
    <rPh sb="5" eb="6">
      <t>エン</t>
    </rPh>
    <phoneticPr fontId="4"/>
  </si>
  <si>
    <t>（ｋＷ）</t>
    <phoneticPr fontId="4"/>
  </si>
  <si>
    <t>※小数点以下　　　　　　　　　　　　第2位迄記入</t>
    <rPh sb="1" eb="4">
      <t>ショウスウテン</t>
    </rPh>
    <rPh sb="4" eb="6">
      <t>イカ</t>
    </rPh>
    <rPh sb="18" eb="19">
      <t>ダイ</t>
    </rPh>
    <rPh sb="20" eb="21">
      <t>イ</t>
    </rPh>
    <rPh sb="21" eb="22">
      <t>マデ</t>
    </rPh>
    <rPh sb="22" eb="24">
      <t>キニュウ</t>
    </rPh>
    <phoneticPr fontId="4"/>
  </si>
  <si>
    <t>（％）</t>
    <phoneticPr fontId="4"/>
  </si>
  <si>
    <t>※小数点以下第３位切捨て</t>
    <rPh sb="1" eb="4">
      <t>ショウスウテン</t>
    </rPh>
    <rPh sb="4" eb="6">
      <t>イカ</t>
    </rPh>
    <rPh sb="6" eb="7">
      <t>ダイ</t>
    </rPh>
    <rPh sb="8" eb="9">
      <t>イ</t>
    </rPh>
    <rPh sb="9" eb="11">
      <t>キリス</t>
    </rPh>
    <phoneticPr fontId="4"/>
  </si>
  <si>
    <t>（ｋWh)</t>
    <phoneticPr fontId="4"/>
  </si>
  <si>
    <t>a</t>
    <phoneticPr fontId="4"/>
  </si>
  <si>
    <t>b</t>
    <phoneticPr fontId="4"/>
  </si>
  <si>
    <t>ｃ</t>
    <phoneticPr fontId="4"/>
  </si>
  <si>
    <t>d=a×b((185-c)/100)×12</t>
    <phoneticPr fontId="4"/>
  </si>
  <si>
    <t>e</t>
    <phoneticPr fontId="4"/>
  </si>
  <si>
    <t>f</t>
    <phoneticPr fontId="4"/>
  </si>
  <si>
    <t>ｈ=e×f</t>
    <phoneticPr fontId="4"/>
  </si>
  <si>
    <t>i=d+ｈ</t>
    <phoneticPr fontId="4"/>
  </si>
  <si>
    <t>総計</t>
    <rPh sb="0" eb="1">
      <t>フサ</t>
    </rPh>
    <rPh sb="1" eb="2">
      <t>ケイ</t>
    </rPh>
    <phoneticPr fontId="4"/>
  </si>
  <si>
    <t>・・・①</t>
    <phoneticPr fontId="4"/>
  </si>
  <si>
    <t xml:space="preserve">（留意事項)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
※No10 三国小学校については、現在増築工事中であり平成３１年４月１日よりキュービクルの設備内容が下記のとおり変更予定である。
旧（電灯変圧器１００ＫＶＡ＋動力変圧器１５０ＫＶＡ）⇒新(１３０ＫＶＡ＋４５０ＫＶＡ×２）
</t>
    <rPh sb="1" eb="3">
      <t>リュウイ</t>
    </rPh>
    <rPh sb="3" eb="5">
      <t>ジコウ</t>
    </rPh>
    <rPh sb="246" eb="248">
      <t>ミクニ</t>
    </rPh>
    <rPh sb="248" eb="251">
      <t>ショウガッコウ</t>
    </rPh>
    <rPh sb="257" eb="259">
      <t>ゲンザイ</t>
    </rPh>
    <rPh sb="259" eb="261">
      <t>ゾウチク</t>
    </rPh>
    <rPh sb="261" eb="264">
      <t>コウジチュウ</t>
    </rPh>
    <rPh sb="267" eb="269">
      <t>ヘイセイ</t>
    </rPh>
    <rPh sb="271" eb="272">
      <t>ネン</t>
    </rPh>
    <rPh sb="273" eb="274">
      <t>ガツ</t>
    </rPh>
    <rPh sb="275" eb="276">
      <t>ニチ</t>
    </rPh>
    <rPh sb="285" eb="287">
      <t>セツビ</t>
    </rPh>
    <rPh sb="287" eb="289">
      <t>ナイヨウ</t>
    </rPh>
    <rPh sb="290" eb="292">
      <t>カキ</t>
    </rPh>
    <rPh sb="296" eb="298">
      <t>ヘンコウ</t>
    </rPh>
    <rPh sb="298" eb="300">
      <t>ヨテイ</t>
    </rPh>
    <rPh sb="305" eb="306">
      <t>キュウ</t>
    </rPh>
    <rPh sb="307" eb="309">
      <t>デントウ</t>
    </rPh>
    <rPh sb="309" eb="312">
      <t>ヘンアツキ</t>
    </rPh>
    <rPh sb="319" eb="321">
      <t>ドウリョク</t>
    </rPh>
    <rPh sb="321" eb="324">
      <t>ヘンアツキ</t>
    </rPh>
    <rPh sb="332" eb="333">
      <t>シン</t>
    </rPh>
    <phoneticPr fontId="4"/>
  </si>
  <si>
    <t>税込み金額</t>
    <phoneticPr fontId="4"/>
  </si>
  <si>
    <t>　小数点以下切捨て</t>
    <rPh sb="1" eb="4">
      <t>ショウスウテン</t>
    </rPh>
    <rPh sb="4" eb="6">
      <t>イカ</t>
    </rPh>
    <rPh sb="6" eb="8">
      <t>キリス</t>
    </rPh>
    <phoneticPr fontId="4"/>
  </si>
  <si>
    <t>・・・②</t>
    <phoneticPr fontId="4"/>
  </si>
  <si>
    <t>入札価格（合計）</t>
    <rPh sb="0" eb="2">
      <t>ニュウサツ</t>
    </rPh>
    <rPh sb="2" eb="4">
      <t>カカク</t>
    </rPh>
    <rPh sb="5" eb="7">
      <t>ゴウケイ</t>
    </rPh>
    <phoneticPr fontId="4"/>
  </si>
  <si>
    <t>税抜き金額</t>
    <rPh sb="1" eb="2">
      <t>ヌ</t>
    </rPh>
    <phoneticPr fontId="4"/>
  </si>
  <si>
    <t>　②×100/108=</t>
    <phoneticPr fontId="4"/>
  </si>
  <si>
    <t>・・・③</t>
    <phoneticPr fontId="4"/>
  </si>
  <si>
    <t>※１円未満切り上げ</t>
    <rPh sb="2" eb="3">
      <t>エン</t>
    </rPh>
    <rPh sb="3" eb="5">
      <t>ミマン</t>
    </rPh>
    <rPh sb="5" eb="6">
      <t>キ</t>
    </rPh>
    <rPh sb="7" eb="8">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</si>
</sst>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2" x14ac:knownFonts="1">
    <font>
      <sz val="11"/>
      <color theme="1"/>
      <name val="ＭＳ Ｐゴシック"/>
      <family val="2"/>
      <charset val="128"/>
      <scheme val="minor"/>
    </font>
    <font>
      <sz val="11"/>
      <name val="ＭＳ Ｐゴシック"/>
      <family val="3"/>
      <charset val="128"/>
    </font>
    <font>
      <b/>
      <sz val="24"/>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b/>
      <sz val="20"/>
      <name val="ＭＳ Ｐ明朝"/>
      <family val="1"/>
      <charset val="128"/>
    </font>
    <font>
      <b/>
      <sz val="28"/>
      <color theme="1"/>
      <name val="ＭＳ Ｐ明朝"/>
      <family val="1"/>
      <charset val="128"/>
    </font>
    <font>
      <b/>
      <sz val="28"/>
      <name val="ＭＳ Ｐ明朝"/>
      <family val="1"/>
      <charset val="128"/>
    </font>
    <font>
      <b/>
      <sz val="12"/>
      <name val="ＭＳ Ｐ明朝"/>
      <family val="1"/>
      <charset val="128"/>
    </font>
    <font>
      <b/>
      <sz val="20"/>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b/>
      <sz val="9"/>
      <name val="ＭＳ Ｐゴシック"/>
      <family val="3"/>
      <charset val="128"/>
    </font>
    <font>
      <sz val="14"/>
      <name val="ＭＳ Ｐゴシック"/>
      <family val="3"/>
      <charset val="128"/>
    </font>
    <font>
      <sz val="16"/>
      <name val="ＭＳ Ｐゴシック"/>
      <family val="3"/>
      <charset val="128"/>
    </font>
    <font>
      <sz val="14"/>
      <color theme="1"/>
      <name val="ＭＳ Ｐゴシック"/>
      <family val="3"/>
      <charset val="128"/>
    </font>
    <font>
      <sz val="16"/>
      <color theme="1"/>
      <name val="ＭＳ Ｐゴシック"/>
      <family val="3"/>
      <charset val="128"/>
    </font>
    <font>
      <b/>
      <sz val="18"/>
      <name val="ＭＳ Ｐゴシック"/>
      <family val="3"/>
      <charset val="128"/>
    </font>
    <font>
      <b/>
      <sz val="16"/>
      <name val="ＭＳ Ｐゴシック"/>
      <family val="3"/>
      <charset val="128"/>
    </font>
    <font>
      <b/>
      <sz val="12"/>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50">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8" fillId="0" borderId="0" xfId="2" applyFont="1" applyFill="1" applyAlignment="1">
      <alignment horizontal="left" shrinkToFit="1"/>
    </xf>
    <xf numFmtId="0" fontId="9" fillId="0" borderId="0" xfId="2" applyFont="1" applyFill="1" applyAlignment="1">
      <alignment vertical="center" shrinkToFit="1"/>
    </xf>
    <xf numFmtId="176" fontId="6" fillId="0" borderId="0" xfId="2" applyNumberFormat="1" applyFont="1" applyFill="1" applyBorder="1" applyAlignment="1">
      <alignment horizontal="left" vertical="center" wrapText="1" shrinkToFit="1"/>
    </xf>
    <xf numFmtId="0" fontId="10" fillId="0" borderId="0" xfId="1" applyFont="1" applyAlignment="1">
      <alignment horizontal="left" vertical="center"/>
    </xf>
    <xf numFmtId="0" fontId="5" fillId="0" borderId="17" xfId="1" applyFont="1" applyBorder="1" applyAlignment="1">
      <alignment horizontal="center" vertical="center" shrinkToFit="1"/>
    </xf>
    <xf numFmtId="0" fontId="13" fillId="0" borderId="17" xfId="1" applyFont="1" applyBorder="1" applyAlignment="1">
      <alignment horizontal="center" vertical="center" wrapText="1" shrinkToFit="1"/>
    </xf>
    <xf numFmtId="0" fontId="5" fillId="0" borderId="18" xfId="1" applyFont="1" applyBorder="1" applyAlignment="1">
      <alignment horizontal="center" vertical="center" shrinkToFit="1"/>
    </xf>
    <xf numFmtId="0" fontId="14" fillId="0" borderId="17" xfId="1" applyFont="1" applyBorder="1" applyAlignment="1">
      <alignment horizontal="center" vertical="center" wrapText="1" shrinkToFit="1"/>
    </xf>
    <xf numFmtId="0" fontId="5" fillId="0" borderId="22" xfId="1" applyFont="1" applyBorder="1" applyAlignment="1">
      <alignment horizontal="center" vertical="center" shrinkToFit="1"/>
    </xf>
    <xf numFmtId="0" fontId="5" fillId="0" borderId="24" xfId="1" applyFont="1" applyBorder="1" applyAlignment="1">
      <alignment horizontal="center" vertical="center" shrinkToFit="1"/>
    </xf>
    <xf numFmtId="40" fontId="1" fillId="2" borderId="0" xfId="3" applyNumberFormat="1" applyFont="1" applyFill="1" applyBorder="1" applyAlignment="1">
      <alignment horizontal="center" vertical="center" shrinkToFit="1"/>
    </xf>
    <xf numFmtId="38" fontId="15" fillId="2" borderId="27" xfId="3" applyFont="1" applyFill="1" applyBorder="1" applyAlignment="1" applyProtection="1">
      <alignment vertical="center"/>
    </xf>
    <xf numFmtId="40" fontId="15" fillId="0" borderId="12" xfId="3" applyNumberFormat="1" applyFont="1" applyBorder="1" applyAlignment="1">
      <alignment vertical="center" shrinkToFit="1"/>
    </xf>
    <xf numFmtId="40" fontId="1" fillId="2" borderId="29" xfId="3" applyNumberFormat="1" applyFont="1" applyFill="1" applyBorder="1" applyAlignment="1">
      <alignment horizontal="center" vertical="center" shrinkToFit="1"/>
    </xf>
    <xf numFmtId="38" fontId="15" fillId="2" borderId="30" xfId="3" applyFont="1" applyFill="1" applyBorder="1" applyAlignment="1" applyProtection="1">
      <alignment vertical="center"/>
    </xf>
    <xf numFmtId="40" fontId="15" fillId="0" borderId="31" xfId="3" applyNumberFormat="1" applyFont="1" applyBorder="1" applyAlignment="1">
      <alignment vertical="center" shrinkToFit="1"/>
    </xf>
    <xf numFmtId="40" fontId="15" fillId="0" borderId="32" xfId="3" applyNumberFormat="1" applyFont="1" applyBorder="1" applyAlignment="1">
      <alignment vertical="center" shrinkToFit="1"/>
    </xf>
    <xf numFmtId="40" fontId="1" fillId="2" borderId="37" xfId="3" applyNumberFormat="1" applyFont="1" applyFill="1" applyBorder="1" applyAlignment="1">
      <alignment horizontal="center" vertical="center" shrinkToFit="1"/>
    </xf>
    <xf numFmtId="38" fontId="15" fillId="2" borderId="38" xfId="3" applyFont="1" applyFill="1" applyBorder="1" applyAlignment="1" applyProtection="1">
      <alignment vertical="center"/>
    </xf>
    <xf numFmtId="40" fontId="15" fillId="0" borderId="36" xfId="3" applyNumberFormat="1" applyFont="1" applyBorder="1" applyAlignment="1">
      <alignment vertical="center" shrinkToFit="1"/>
    </xf>
    <xf numFmtId="40" fontId="15" fillId="0" borderId="39" xfId="3" applyNumberFormat="1" applyFont="1" applyBorder="1" applyAlignment="1">
      <alignment vertical="center" shrinkToFit="1"/>
    </xf>
    <xf numFmtId="40" fontId="1" fillId="2" borderId="40" xfId="3" applyNumberFormat="1" applyFont="1" applyFill="1" applyBorder="1" applyAlignment="1">
      <alignment horizontal="center" vertical="center" shrinkToFit="1"/>
    </xf>
    <xf numFmtId="38" fontId="15" fillId="2" borderId="41" xfId="3" applyFont="1" applyFill="1" applyBorder="1" applyAlignment="1" applyProtection="1">
      <alignment vertical="center"/>
    </xf>
    <xf numFmtId="38" fontId="15" fillId="2" borderId="42" xfId="3" applyFont="1" applyFill="1" applyBorder="1" applyAlignment="1" applyProtection="1">
      <alignment vertical="center"/>
    </xf>
    <xf numFmtId="38" fontId="17" fillId="2" borderId="27" xfId="3" applyFont="1" applyFill="1" applyBorder="1" applyAlignment="1" applyProtection="1">
      <alignment vertical="center"/>
    </xf>
    <xf numFmtId="38" fontId="17" fillId="2" borderId="30" xfId="3" applyFont="1" applyFill="1" applyBorder="1" applyAlignment="1" applyProtection="1">
      <alignment vertical="center"/>
    </xf>
    <xf numFmtId="38" fontId="17" fillId="2" borderId="38" xfId="3" applyFont="1" applyFill="1" applyBorder="1" applyAlignment="1" applyProtection="1">
      <alignment vertical="center"/>
    </xf>
    <xf numFmtId="38" fontId="17" fillId="2" borderId="43" xfId="3" applyFont="1" applyFill="1" applyBorder="1" applyAlignment="1" applyProtection="1">
      <alignment vertical="center"/>
    </xf>
    <xf numFmtId="40" fontId="15" fillId="0" borderId="44" xfId="3" applyNumberFormat="1" applyFont="1" applyBorder="1" applyAlignment="1">
      <alignment vertical="center" shrinkToFit="1"/>
    </xf>
    <xf numFmtId="38" fontId="17" fillId="2" borderId="42" xfId="3" applyFont="1" applyFill="1" applyBorder="1" applyAlignment="1" applyProtection="1">
      <alignment vertical="center"/>
    </xf>
    <xf numFmtId="38" fontId="17" fillId="2" borderId="41" xfId="3" applyFont="1" applyFill="1" applyBorder="1" applyAlignment="1" applyProtection="1">
      <alignment vertical="center"/>
    </xf>
    <xf numFmtId="40" fontId="1" fillId="2" borderId="45" xfId="3" applyNumberFormat="1" applyFont="1" applyFill="1" applyBorder="1" applyAlignment="1">
      <alignment horizontal="center" vertical="center" shrinkToFit="1"/>
    </xf>
    <xf numFmtId="40" fontId="1" fillId="2" borderId="48" xfId="3" applyNumberFormat="1" applyFont="1" applyFill="1" applyBorder="1" applyAlignment="1">
      <alignment horizontal="center" vertical="center" shrinkToFit="1"/>
    </xf>
    <xf numFmtId="38" fontId="15" fillId="2" borderId="43" xfId="3" applyFont="1" applyFill="1" applyBorder="1" applyAlignment="1" applyProtection="1">
      <alignment vertical="center"/>
    </xf>
    <xf numFmtId="40" fontId="1" fillId="2" borderId="49" xfId="3" applyNumberFormat="1" applyFont="1" applyFill="1" applyBorder="1" applyAlignment="1">
      <alignment horizontal="center" vertical="center" shrinkToFit="1"/>
    </xf>
    <xf numFmtId="40" fontId="1" fillId="2" borderId="51" xfId="3" applyNumberFormat="1" applyFont="1" applyFill="1" applyBorder="1" applyAlignment="1">
      <alignment horizontal="center" vertical="center" shrinkToFit="1"/>
    </xf>
    <xf numFmtId="38" fontId="19" fillId="0" borderId="0" xfId="3" applyFont="1" applyAlignment="1">
      <alignment vertical="center"/>
    </xf>
    <xf numFmtId="177" fontId="5" fillId="0" borderId="0" xfId="1" applyNumberFormat="1" applyFont="1" applyAlignment="1">
      <alignment vertical="center"/>
    </xf>
    <xf numFmtId="40" fontId="0" fillId="2" borderId="52" xfId="3" applyNumberFormat="1" applyFont="1" applyFill="1" applyBorder="1" applyAlignment="1">
      <alignment horizontal="center" vertical="center" shrinkToFit="1"/>
    </xf>
    <xf numFmtId="38" fontId="11" fillId="2" borderId="56" xfId="3" applyFont="1" applyFill="1" applyBorder="1" applyAlignment="1">
      <alignment horizontal="center" vertical="center" shrinkToFit="1"/>
    </xf>
    <xf numFmtId="38" fontId="11" fillId="0" borderId="56" xfId="3" applyFont="1" applyBorder="1" applyAlignment="1">
      <alignment horizontal="center" vertical="center" shrinkToFit="1"/>
    </xf>
    <xf numFmtId="40" fontId="20" fillId="0" borderId="6" xfId="3" applyNumberFormat="1" applyFont="1" applyBorder="1" applyAlignment="1">
      <alignment vertical="center" shrinkToFit="1"/>
    </xf>
    <xf numFmtId="40" fontId="20" fillId="2" borderId="6" xfId="3" applyNumberFormat="1" applyFont="1" applyFill="1" applyBorder="1" applyAlignment="1">
      <alignment horizontal="center" vertical="center" shrinkToFit="1"/>
    </xf>
    <xf numFmtId="38" fontId="20" fillId="2" borderId="57" xfId="3" applyFont="1" applyFill="1" applyBorder="1" applyAlignment="1">
      <alignment vertical="center" shrinkToFit="1"/>
    </xf>
    <xf numFmtId="40" fontId="20" fillId="0" borderId="56" xfId="3" applyNumberFormat="1" applyFont="1" applyBorder="1" applyAlignment="1">
      <alignment vertical="center" shrinkToFit="1"/>
    </xf>
    <xf numFmtId="40" fontId="20" fillId="2" borderId="8" xfId="3" applyNumberFormat="1" applyFont="1" applyFill="1" applyBorder="1" applyAlignment="1">
      <alignment vertical="center" shrinkToFit="1"/>
    </xf>
    <xf numFmtId="0" fontId="12" fillId="0" borderId="0" xfId="1" applyFont="1" applyAlignment="1">
      <alignment vertical="center"/>
    </xf>
    <xf numFmtId="38" fontId="12" fillId="0" borderId="0" xfId="1" applyNumberFormat="1" applyFont="1" applyAlignment="1">
      <alignment vertical="center"/>
    </xf>
    <xf numFmtId="38" fontId="19" fillId="3" borderId="0" xfId="3" applyFont="1" applyFill="1" applyAlignment="1">
      <alignment vertical="center"/>
    </xf>
    <xf numFmtId="177" fontId="12" fillId="0" borderId="0" xfId="1" applyNumberFormat="1" applyFont="1" applyAlignment="1">
      <alignment vertical="center"/>
    </xf>
    <xf numFmtId="38" fontId="5" fillId="0" borderId="0" xfId="3" applyFont="1" applyAlignment="1">
      <alignment horizontal="center" vertical="center"/>
    </xf>
    <xf numFmtId="38" fontId="5" fillId="0" borderId="0" xfId="3" applyFont="1" applyAlignment="1">
      <alignment vertical="center"/>
    </xf>
    <xf numFmtId="0" fontId="12" fillId="0" borderId="0" xfId="1" applyFont="1" applyAlignment="1">
      <alignment horizontal="center" vertical="center"/>
    </xf>
    <xf numFmtId="38" fontId="19" fillId="2" borderId="56" xfId="1" applyNumberFormat="1" applyFont="1" applyFill="1" applyBorder="1" applyAlignment="1">
      <alignment vertical="center"/>
    </xf>
    <xf numFmtId="0" fontId="5" fillId="0" borderId="0" xfId="2" applyFont="1" applyAlignment="1">
      <alignment vertical="center"/>
    </xf>
    <xf numFmtId="0" fontId="20" fillId="0" borderId="0" xfId="1" applyFont="1" applyAlignment="1">
      <alignment vertical="center"/>
    </xf>
    <xf numFmtId="0" fontId="12" fillId="0" borderId="0" xfId="1" applyFont="1" applyAlignment="1">
      <alignment horizontal="right" vertical="center"/>
    </xf>
    <xf numFmtId="38" fontId="19" fillId="2" borderId="56" xfId="3" applyNumberFormat="1" applyFont="1" applyFill="1" applyBorder="1" applyAlignment="1">
      <alignment vertical="center"/>
    </xf>
    <xf numFmtId="38" fontId="11" fillId="0" borderId="56" xfId="3" applyFont="1" applyBorder="1" applyAlignment="1" applyProtection="1">
      <alignment vertical="center" shrinkToFit="1"/>
      <protection locked="0"/>
    </xf>
    <xf numFmtId="0" fontId="2" fillId="0" borderId="0" xfId="1" applyFont="1" applyAlignment="1">
      <alignment horizontal="left" vertical="center"/>
    </xf>
    <xf numFmtId="0" fontId="6" fillId="0" borderId="0" xfId="2" applyFont="1" applyFill="1" applyAlignment="1">
      <alignment horizontal="left" wrapText="1" shrinkToFit="1"/>
    </xf>
    <xf numFmtId="0" fontId="7" fillId="0" borderId="0" xfId="2" applyFont="1" applyFill="1" applyAlignment="1">
      <alignment horizontal="center" shrinkToFit="1"/>
    </xf>
    <xf numFmtId="176" fontId="6" fillId="0" borderId="0" xfId="2" applyNumberFormat="1" applyFont="1" applyFill="1" applyBorder="1" applyAlignment="1">
      <alignment horizontal="center" vertical="center" wrapText="1" shrinkToFit="1"/>
    </xf>
    <xf numFmtId="0" fontId="10" fillId="0" borderId="0" xfId="1" applyFont="1" applyAlignment="1">
      <alignment horizontal="center" vertical="center"/>
    </xf>
    <xf numFmtId="0" fontId="11" fillId="0" borderId="1" xfId="1" applyFont="1" applyBorder="1" applyAlignment="1">
      <alignment horizontal="center" vertical="center"/>
    </xf>
    <xf numFmtId="0" fontId="11" fillId="0" borderId="10" xfId="1" applyFont="1" applyBorder="1" applyAlignment="1">
      <alignment horizontal="center" vertical="center"/>
    </xf>
    <xf numFmtId="0" fontId="11" fillId="0" borderId="20" xfId="1" applyFont="1" applyBorder="1" applyAlignment="1">
      <alignment horizontal="center" vertical="center"/>
    </xf>
    <xf numFmtId="0" fontId="11" fillId="0" borderId="2" xfId="1" applyFont="1" applyBorder="1" applyAlignment="1">
      <alignment horizontal="center" vertical="center" shrinkToFit="1"/>
    </xf>
    <xf numFmtId="0" fontId="11" fillId="0" borderId="11"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2" fillId="0" borderId="9" xfId="1" applyFont="1" applyBorder="1" applyAlignment="1">
      <alignment horizontal="center" vertical="center" wrapText="1" shrinkToFit="1"/>
    </xf>
    <xf numFmtId="0" fontId="12" fillId="0" borderId="12" xfId="1" applyFont="1" applyBorder="1" applyAlignment="1">
      <alignment horizontal="center" vertical="center" wrapText="1" shrinkToFit="1"/>
    </xf>
    <xf numFmtId="40" fontId="15" fillId="2" borderId="17" xfId="3" applyNumberFormat="1" applyFont="1" applyFill="1" applyBorder="1" applyAlignment="1">
      <alignment horizontal="right" vertical="center" shrinkToFit="1"/>
    </xf>
    <xf numFmtId="40" fontId="15" fillId="2" borderId="28" xfId="3" applyNumberFormat="1" applyFont="1" applyFill="1" applyBorder="1" applyAlignment="1">
      <alignment horizontal="right" vertical="center" shrinkToFit="1"/>
    </xf>
    <xf numFmtId="0" fontId="15" fillId="0" borderId="33" xfId="1" applyFont="1" applyBorder="1" applyAlignment="1">
      <alignment horizontal="center" vertical="center"/>
    </xf>
    <xf numFmtId="0" fontId="15" fillId="0" borderId="25" xfId="1" applyFont="1" applyBorder="1" applyAlignment="1">
      <alignment horizontal="center" vertical="center"/>
    </xf>
    <xf numFmtId="38" fontId="16" fillId="0" borderId="34" xfId="1" applyNumberFormat="1" applyFont="1" applyBorder="1" applyAlignment="1">
      <alignment horizontal="left" vertical="center" indent="1" shrinkToFit="1"/>
    </xf>
    <xf numFmtId="38" fontId="16" fillId="0" borderId="35" xfId="1" applyNumberFormat="1" applyFont="1" applyBorder="1" applyAlignment="1">
      <alignment horizontal="left" vertical="center" indent="1" shrinkToFit="1"/>
    </xf>
    <xf numFmtId="38" fontId="16" fillId="2" borderId="35" xfId="1" applyNumberFormat="1" applyFont="1" applyFill="1" applyBorder="1" applyAlignment="1">
      <alignment horizontal="center" vertical="center" shrinkToFit="1"/>
    </xf>
    <xf numFmtId="0" fontId="16" fillId="2" borderId="11" xfId="1" applyFont="1" applyFill="1" applyBorder="1" applyAlignment="1">
      <alignment horizontal="center" vertical="center" shrinkToFit="1"/>
    </xf>
    <xf numFmtId="40" fontId="15" fillId="0" borderId="36" xfId="3" applyNumberFormat="1" applyFont="1" applyFill="1" applyBorder="1" applyAlignment="1" applyProtection="1">
      <alignment horizontal="right" vertical="center" shrinkToFit="1"/>
      <protection locked="0"/>
    </xf>
    <xf numFmtId="40" fontId="15" fillId="0" borderId="17" xfId="3" applyNumberFormat="1" applyFont="1" applyFill="1" applyBorder="1" applyAlignment="1" applyProtection="1">
      <alignment horizontal="right" vertical="center" shrinkToFit="1"/>
      <protection locked="0"/>
    </xf>
    <xf numFmtId="38" fontId="15" fillId="0" borderId="36" xfId="3" applyNumberFormat="1" applyFont="1" applyFill="1" applyBorder="1" applyAlignment="1">
      <alignment horizontal="center" vertical="center" shrinkToFit="1"/>
    </xf>
    <xf numFmtId="38" fontId="15" fillId="0" borderId="17" xfId="3" applyNumberFormat="1" applyFont="1" applyFill="1" applyBorder="1" applyAlignment="1">
      <alignment horizontal="center" vertical="center" shrinkToFit="1"/>
    </xf>
    <xf numFmtId="40" fontId="15" fillId="0" borderId="36" xfId="3" applyNumberFormat="1" applyFont="1" applyBorder="1" applyAlignment="1">
      <alignment horizontal="right" vertical="center" shrinkToFit="1"/>
    </xf>
    <xf numFmtId="40" fontId="15" fillId="0" borderId="17" xfId="3" applyNumberFormat="1" applyFont="1" applyBorder="1" applyAlignment="1">
      <alignment horizontal="right" vertical="center" shrinkToFit="1"/>
    </xf>
    <xf numFmtId="0" fontId="5" fillId="0" borderId="12"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15" fillId="0" borderId="10" xfId="1" applyFont="1" applyBorder="1" applyAlignment="1">
      <alignment horizontal="center" vertical="center"/>
    </xf>
    <xf numFmtId="38" fontId="16" fillId="0" borderId="2" xfId="1" applyNumberFormat="1" applyFont="1" applyBorder="1" applyAlignment="1">
      <alignment horizontal="left" vertical="center" indent="1" shrinkToFit="1"/>
    </xf>
    <xf numFmtId="0" fontId="16" fillId="0" borderId="11" xfId="1" applyFont="1" applyBorder="1" applyAlignment="1">
      <alignment horizontal="left" vertical="center" indent="1" shrinkToFit="1"/>
    </xf>
    <xf numFmtId="38" fontId="16" fillId="2" borderId="26" xfId="1" applyNumberFormat="1" applyFont="1" applyFill="1" applyBorder="1" applyAlignment="1">
      <alignment horizontal="center" vertical="center" shrinkToFit="1"/>
    </xf>
    <xf numFmtId="0" fontId="16" fillId="2" borderId="28" xfId="1" applyFont="1" applyFill="1" applyBorder="1" applyAlignment="1">
      <alignment horizontal="center" vertical="center" shrinkToFit="1"/>
    </xf>
    <xf numFmtId="40" fontId="15" fillId="0" borderId="28" xfId="3" applyNumberFormat="1" applyFont="1" applyFill="1" applyBorder="1" applyAlignment="1" applyProtection="1">
      <alignment horizontal="right" vertical="center" shrinkToFit="1"/>
      <protection locked="0"/>
    </xf>
    <xf numFmtId="38" fontId="15" fillId="0" borderId="12" xfId="3" applyNumberFormat="1" applyFont="1" applyFill="1" applyBorder="1" applyAlignment="1">
      <alignment horizontal="center" vertical="center" shrinkToFit="1"/>
    </xf>
    <xf numFmtId="40" fontId="15" fillId="0" borderId="12" xfId="3" applyNumberFormat="1" applyFont="1" applyBorder="1" applyAlignment="1">
      <alignment horizontal="right" vertical="center" shrinkToFit="1"/>
    </xf>
    <xf numFmtId="0" fontId="5" fillId="0" borderId="9" xfId="1" applyFont="1" applyBorder="1" applyAlignment="1">
      <alignment horizontal="center" vertical="center" wrapText="1" shrinkToFit="1"/>
    </xf>
    <xf numFmtId="0" fontId="5" fillId="0" borderId="12" xfId="1" applyFont="1" applyBorder="1" applyAlignment="1">
      <alignment horizontal="center" vertical="center" wrapText="1" shrinkToFit="1"/>
    </xf>
    <xf numFmtId="0" fontId="5" fillId="0" borderId="13"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6" xfId="1" applyFont="1" applyBorder="1" applyAlignment="1">
      <alignment horizontal="center" vertical="center" shrinkToFit="1"/>
    </xf>
    <xf numFmtId="38" fontId="16" fillId="2" borderId="36" xfId="1" applyNumberFormat="1" applyFont="1" applyFill="1" applyBorder="1" applyAlignment="1">
      <alignment horizontal="center" vertical="center" shrinkToFit="1"/>
    </xf>
    <xf numFmtId="38" fontId="16" fillId="2" borderId="17" xfId="1" applyNumberFormat="1" applyFont="1" applyFill="1" applyBorder="1" applyAlignment="1">
      <alignment horizontal="center" vertical="center" shrinkToFit="1"/>
    </xf>
    <xf numFmtId="40" fontId="15" fillId="0" borderId="12" xfId="3" applyNumberFormat="1" applyFont="1" applyBorder="1" applyAlignment="1" applyProtection="1">
      <alignment horizontal="right" vertical="center" shrinkToFit="1"/>
      <protection locked="0"/>
    </xf>
    <xf numFmtId="40" fontId="15" fillId="0" borderId="17" xfId="3" applyNumberFormat="1" applyFont="1" applyBorder="1" applyAlignment="1" applyProtection="1">
      <alignment horizontal="right" vertical="center" shrinkToFit="1"/>
      <protection locked="0"/>
    </xf>
    <xf numFmtId="38" fontId="16" fillId="0" borderId="34" xfId="1" applyNumberFormat="1" applyFont="1" applyBorder="1" applyAlignment="1">
      <alignment horizontal="left" vertical="center" wrapText="1" indent="1" shrinkToFit="1"/>
    </xf>
    <xf numFmtId="38" fontId="16" fillId="0" borderId="35" xfId="1" applyNumberFormat="1" applyFont="1" applyBorder="1" applyAlignment="1">
      <alignment horizontal="left" vertical="center" wrapText="1" indent="1" shrinkToFit="1"/>
    </xf>
    <xf numFmtId="40" fontId="15" fillId="2" borderId="36" xfId="3" applyNumberFormat="1" applyFont="1" applyFill="1" applyBorder="1" applyAlignment="1">
      <alignment horizontal="right" vertical="center" shrinkToFit="1"/>
    </xf>
    <xf numFmtId="38" fontId="18" fillId="0" borderId="34" xfId="1" applyNumberFormat="1" applyFont="1" applyBorder="1" applyAlignment="1">
      <alignment horizontal="left" vertical="center" indent="1" shrinkToFit="1"/>
    </xf>
    <xf numFmtId="38" fontId="18" fillId="0" borderId="35" xfId="1" applyNumberFormat="1" applyFont="1" applyBorder="1" applyAlignment="1">
      <alignment horizontal="left" vertical="center" indent="1" shrinkToFit="1"/>
    </xf>
    <xf numFmtId="40" fontId="15" fillId="0" borderId="15" xfId="3" applyNumberFormat="1" applyFont="1" applyBorder="1" applyAlignment="1">
      <alignment horizontal="right" vertical="center" shrinkToFit="1"/>
    </xf>
    <xf numFmtId="40" fontId="15" fillId="0" borderId="18" xfId="3" applyNumberFormat="1" applyFont="1" applyBorder="1" applyAlignment="1">
      <alignment horizontal="right" vertical="center" shrinkToFit="1"/>
    </xf>
    <xf numFmtId="0" fontId="15" fillId="0" borderId="46" xfId="1" applyFont="1" applyBorder="1" applyAlignment="1">
      <alignment horizontal="center" vertical="center"/>
    </xf>
    <xf numFmtId="38" fontId="16" fillId="0" borderId="47" xfId="1" applyNumberFormat="1" applyFont="1" applyBorder="1" applyAlignment="1">
      <alignment horizontal="left" vertical="center" indent="1" shrinkToFit="1"/>
    </xf>
    <xf numFmtId="38" fontId="16" fillId="2" borderId="12" xfId="1" applyNumberFormat="1" applyFont="1" applyFill="1" applyBorder="1" applyAlignment="1">
      <alignment horizontal="center" vertical="center" shrinkToFit="1"/>
    </xf>
    <xf numFmtId="40" fontId="15" fillId="0" borderId="12" xfId="3" applyNumberFormat="1" applyFont="1" applyFill="1" applyBorder="1" applyAlignment="1" applyProtection="1">
      <alignment horizontal="right" vertical="center" shrinkToFit="1"/>
      <protection locked="0"/>
    </xf>
    <xf numFmtId="40" fontId="15" fillId="2" borderId="12" xfId="3" applyNumberFormat="1" applyFont="1" applyFill="1" applyBorder="1" applyAlignment="1">
      <alignment horizontal="right" vertical="center" shrinkToFit="1"/>
    </xf>
    <xf numFmtId="0" fontId="21" fillId="0" borderId="0" xfId="1" applyFont="1" applyAlignment="1">
      <alignment horizontal="left" vertical="center" wrapText="1"/>
    </xf>
    <xf numFmtId="40" fontId="19" fillId="3" borderId="0" xfId="3" applyNumberFormat="1" applyFont="1" applyFill="1" applyAlignment="1">
      <alignment horizontal="center" vertical="center"/>
    </xf>
    <xf numFmtId="40" fontId="20" fillId="0" borderId="0" xfId="3" applyNumberFormat="1" applyFont="1" applyAlignment="1">
      <alignment horizontal="center" vertical="center"/>
    </xf>
    <xf numFmtId="0" fontId="15" fillId="0" borderId="53" xfId="1" applyFont="1" applyBorder="1" applyAlignment="1">
      <alignment horizontal="center" vertical="center"/>
    </xf>
    <xf numFmtId="38" fontId="18" fillId="0" borderId="47" xfId="1" applyNumberFormat="1" applyFont="1" applyBorder="1" applyAlignment="1">
      <alignment horizontal="left" vertical="center" indent="1" shrinkToFit="1"/>
    </xf>
    <xf numFmtId="38" fontId="18" fillId="0" borderId="54" xfId="1" applyNumberFormat="1" applyFont="1" applyBorder="1" applyAlignment="1">
      <alignment horizontal="left" vertical="center" indent="1" shrinkToFit="1"/>
    </xf>
    <xf numFmtId="38" fontId="16" fillId="2" borderId="55" xfId="1" applyNumberFormat="1" applyFont="1" applyFill="1" applyBorder="1" applyAlignment="1">
      <alignment horizontal="center" vertical="center" shrinkToFit="1"/>
    </xf>
    <xf numFmtId="40" fontId="15" fillId="0" borderId="55" xfId="3" applyNumberFormat="1" applyFont="1" applyFill="1" applyBorder="1" applyAlignment="1" applyProtection="1">
      <alignment horizontal="right" vertical="center" shrinkToFit="1"/>
      <protection locked="0"/>
    </xf>
    <xf numFmtId="0" fontId="1" fillId="0" borderId="12" xfId="2" applyBorder="1" applyAlignment="1">
      <alignment vertical="center" shrinkToFit="1"/>
    </xf>
    <xf numFmtId="0" fontId="1" fillId="0" borderId="17" xfId="2" applyBorder="1" applyAlignment="1">
      <alignment vertical="center" shrinkToFit="1"/>
    </xf>
    <xf numFmtId="0" fontId="1" fillId="0" borderId="12" xfId="2" applyBorder="1" applyAlignment="1">
      <alignment horizontal="right" vertical="center" shrinkToFit="1"/>
    </xf>
    <xf numFmtId="0" fontId="1" fillId="0" borderId="17" xfId="2" applyBorder="1" applyAlignment="1">
      <alignment horizontal="right" vertical="center" shrinkToFit="1"/>
    </xf>
    <xf numFmtId="40" fontId="15" fillId="0" borderId="12" xfId="3" applyNumberFormat="1" applyFont="1" applyBorder="1" applyAlignment="1" applyProtection="1">
      <alignment vertical="center" shrinkToFit="1"/>
      <protection locked="0"/>
    </xf>
    <xf numFmtId="40" fontId="15" fillId="0" borderId="31" xfId="3" applyNumberFormat="1" applyFont="1" applyBorder="1" applyAlignment="1" applyProtection="1">
      <alignment vertical="center" shrinkToFit="1"/>
      <protection locked="0"/>
    </xf>
    <xf numFmtId="40" fontId="15" fillId="0" borderId="36" xfId="3" applyNumberFormat="1" applyFont="1" applyBorder="1" applyAlignment="1" applyProtection="1">
      <alignment vertical="center" shrinkToFit="1"/>
      <protection locked="0"/>
    </xf>
    <xf numFmtId="40" fontId="15" fillId="0" borderId="32" xfId="3" applyNumberFormat="1" applyFont="1" applyBorder="1" applyAlignment="1" applyProtection="1">
      <alignment vertical="center" shrinkToFit="1"/>
      <protection locked="0"/>
    </xf>
    <xf numFmtId="40" fontId="15" fillId="0" borderId="39" xfId="3" applyNumberFormat="1" applyFont="1" applyBorder="1" applyAlignment="1" applyProtection="1">
      <alignment vertical="center" shrinkToFit="1"/>
      <protection locked="0"/>
    </xf>
    <xf numFmtId="40" fontId="15" fillId="0" borderId="44" xfId="3" applyNumberFormat="1" applyFont="1" applyBorder="1" applyAlignment="1" applyProtection="1">
      <alignment vertical="center" shrinkToFit="1"/>
      <protection locked="0"/>
    </xf>
    <xf numFmtId="40" fontId="15" fillId="0" borderId="50" xfId="3" applyNumberFormat="1" applyFont="1" applyBorder="1" applyAlignment="1" applyProtection="1">
      <alignment vertical="center" shrinkToFit="1"/>
      <protection locked="0"/>
    </xf>
    <xf numFmtId="38" fontId="20" fillId="0" borderId="56" xfId="3" applyFont="1" applyBorder="1" applyAlignment="1" applyProtection="1">
      <alignment vertical="center" shrinkToFit="1"/>
      <protection locked="0"/>
    </xf>
  </cellXfs>
  <cellStyles count="4">
    <cellStyle name="桁区切り 2" xfId="3"/>
    <cellStyle name="標準" xfId="0" builtinId="0"/>
    <cellStyle name="標準 2" xfId="2"/>
    <cellStyle name="標準_別紙６"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10</xdr:col>
      <xdr:colOff>847725</xdr:colOff>
      <xdr:row>0</xdr:row>
      <xdr:rowOff>47625</xdr:rowOff>
    </xdr:from>
    <xdr:to>
      <xdr:col>11</xdr:col>
      <xdr:colOff>657225</xdr:colOff>
      <xdr:row>0</xdr:row>
      <xdr:rowOff>514350</xdr:rowOff>
    </xdr:to>
    <xdr:sp macro="" textlink="">
      <xdr:nvSpPr>
        <xdr:cNvPr id="2" name="Text Box 1"/>
        <xdr:cNvSpPr txBox="1">
          <a:spLocks noChangeArrowheads="1"/>
        </xdr:cNvSpPr>
      </xdr:nvSpPr>
      <xdr:spPr bwMode="auto">
        <a:xfrm>
          <a:off x="16021050" y="47625"/>
          <a:ext cx="1914525"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3000"/>
            </a:lnSpc>
            <a:defRPr sz="1000"/>
          </a:pPr>
          <a:r>
            <a:rPr lang="ja-JP" altLang="en-US" sz="2400" b="1" i="0" u="none" strike="noStrike" baseline="0">
              <a:solidFill>
                <a:srgbClr val="000000"/>
              </a:solidFill>
              <a:latin typeface="ＭＳ Ｐゴシック"/>
              <a:ea typeface="ＭＳ Ｐゴシック"/>
            </a:rPr>
            <a:t>別紙６-1</a:t>
          </a:r>
        </a:p>
        <a:p>
          <a:pPr algn="ctr" rtl="0">
            <a:lnSpc>
              <a:spcPts val="2900"/>
            </a:lnSpc>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5%20%20&#21029;&#32025;5,6,&#20104;&#23450;&#20385;&#26684;&#31639;&#20986;&#36039;&#26009;%20(&#23567;&#37089;&#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九電)予定金額 "/>
      <sheetName val="(九電)予定金額  (2)"/>
      <sheetName val="予定価格試算"/>
      <sheetName val="(九電)予定金額 (最終)"/>
      <sheetName val="別添資料"/>
      <sheetName val="別紙５"/>
      <sheetName val="別紙6-2"/>
      <sheetName val="別紙6-1"/>
      <sheetName val="別紙6-2 (試算)"/>
      <sheetName val="別紙９　請求書送付先 "/>
      <sheetName val="予定価格算出資料"/>
      <sheetName val="予定価格算出資料 (2)"/>
    </sheetNames>
    <sheetDataSet>
      <sheetData sheetId="0"/>
      <sheetData sheetId="1"/>
      <sheetData sheetId="2"/>
      <sheetData sheetId="3"/>
      <sheetData sheetId="4">
        <row r="1">
          <cell r="A1" t="str">
            <v>平成３０年度小郡市役所庁舎外２９施設電力需給</v>
          </cell>
        </row>
      </sheetData>
      <sheetData sheetId="5">
        <row r="2">
          <cell r="A2" t="str">
            <v>（平成３1年１月～平成３1年１２月期間中の予定使用電力量)</v>
          </cell>
        </row>
      </sheetData>
      <sheetData sheetId="6"/>
      <sheetData sheetId="7"/>
      <sheetData sheetId="8"/>
      <sheetData sheetId="9"/>
      <sheetData sheetId="10">
        <row r="9">
          <cell r="B9" t="str">
            <v>小郡市役所庁舎</v>
          </cell>
          <cell r="C9">
            <v>250</v>
          </cell>
          <cell r="G9" t="str">
            <v>夏季</v>
          </cell>
          <cell r="H9">
            <v>134773</v>
          </cell>
        </row>
        <row r="10">
          <cell r="G10" t="str">
            <v>その他季</v>
          </cell>
          <cell r="H10">
            <v>334476</v>
          </cell>
        </row>
        <row r="11">
          <cell r="B11" t="str">
            <v>小郡市役所庁舎（南別館）</v>
          </cell>
          <cell r="C11">
            <v>53</v>
          </cell>
          <cell r="G11" t="str">
            <v>夏季</v>
          </cell>
          <cell r="H11">
            <v>18417</v>
          </cell>
        </row>
        <row r="12">
          <cell r="G12" t="str">
            <v>その他季</v>
          </cell>
          <cell r="H12">
            <v>41789</v>
          </cell>
        </row>
        <row r="13">
          <cell r="B13" t="str">
            <v>河北苑</v>
          </cell>
          <cell r="C13">
            <v>163</v>
          </cell>
          <cell r="G13" t="str">
            <v>夏季</v>
          </cell>
          <cell r="H13">
            <v>44538</v>
          </cell>
        </row>
        <row r="14">
          <cell r="G14" t="str">
            <v>その他季</v>
          </cell>
          <cell r="H14">
            <v>107746</v>
          </cell>
        </row>
        <row r="15">
          <cell r="B15" t="str">
            <v>高齢者社会活動支援センター</v>
          </cell>
          <cell r="C15">
            <v>51</v>
          </cell>
          <cell r="G15" t="str">
            <v>夏季</v>
          </cell>
          <cell r="H15">
            <v>11579</v>
          </cell>
        </row>
        <row r="16">
          <cell r="G16" t="str">
            <v>その他季</v>
          </cell>
          <cell r="H16">
            <v>30152</v>
          </cell>
        </row>
        <row r="17">
          <cell r="B17" t="str">
            <v>小郡市総合保健福祉センター
あすてらす</v>
          </cell>
          <cell r="C17">
            <v>332</v>
          </cell>
          <cell r="G17" t="str">
            <v>夏季</v>
          </cell>
          <cell r="H17">
            <v>307032</v>
          </cell>
        </row>
        <row r="18">
          <cell r="G18" t="str">
            <v>その他季</v>
          </cell>
          <cell r="H18">
            <v>775458</v>
          </cell>
        </row>
        <row r="19">
          <cell r="B19" t="str">
            <v>味坂小学校</v>
          </cell>
          <cell r="C19">
            <v>72</v>
          </cell>
          <cell r="G19" t="str">
            <v>夏季</v>
          </cell>
          <cell r="H19">
            <v>23917</v>
          </cell>
        </row>
        <row r="20">
          <cell r="G20" t="str">
            <v>その他季</v>
          </cell>
          <cell r="H20">
            <v>78089</v>
          </cell>
        </row>
        <row r="21">
          <cell r="B21" t="str">
            <v>小郡小学校</v>
          </cell>
          <cell r="C21">
            <v>188</v>
          </cell>
          <cell r="G21" t="str">
            <v>夏季</v>
          </cell>
          <cell r="H21">
            <v>54390</v>
          </cell>
        </row>
        <row r="22">
          <cell r="G22" t="str">
            <v>その他季</v>
          </cell>
          <cell r="H22">
            <v>183612</v>
          </cell>
        </row>
        <row r="23">
          <cell r="B23" t="str">
            <v>御原小学校</v>
          </cell>
          <cell r="C23">
            <v>76</v>
          </cell>
          <cell r="G23" t="str">
            <v>夏季</v>
          </cell>
          <cell r="H23">
            <v>22143</v>
          </cell>
        </row>
        <row r="24">
          <cell r="G24" t="str">
            <v>その他季</v>
          </cell>
          <cell r="H24">
            <v>64100</v>
          </cell>
        </row>
        <row r="25">
          <cell r="B25" t="str">
            <v>立石小学校</v>
          </cell>
          <cell r="C25">
            <v>75</v>
          </cell>
          <cell r="G25" t="str">
            <v>夏季</v>
          </cell>
          <cell r="H25">
            <v>27685</v>
          </cell>
        </row>
        <row r="26">
          <cell r="G26" t="str">
            <v>その他季</v>
          </cell>
          <cell r="H26">
            <v>78806</v>
          </cell>
        </row>
        <row r="27">
          <cell r="B27" t="str">
            <v>三国小学校</v>
          </cell>
          <cell r="C27">
            <v>163</v>
          </cell>
          <cell r="G27" t="str">
            <v>夏季</v>
          </cell>
          <cell r="H27">
            <v>36021</v>
          </cell>
        </row>
        <row r="28">
          <cell r="G28" t="str">
            <v>その他季</v>
          </cell>
          <cell r="H28">
            <v>110129</v>
          </cell>
        </row>
        <row r="29">
          <cell r="B29" t="str">
            <v>大原小学校</v>
          </cell>
          <cell r="C29">
            <v>133</v>
          </cell>
          <cell r="G29" t="str">
            <v>夏季</v>
          </cell>
          <cell r="H29">
            <v>37812</v>
          </cell>
        </row>
        <row r="30">
          <cell r="G30" t="str">
            <v>その他季</v>
          </cell>
          <cell r="H30">
            <v>136590</v>
          </cell>
        </row>
        <row r="31">
          <cell r="B31" t="str">
            <v>のぞみが丘小学校</v>
          </cell>
          <cell r="C31">
            <v>192</v>
          </cell>
          <cell r="G31" t="str">
            <v>夏季</v>
          </cell>
          <cell r="H31">
            <v>48557</v>
          </cell>
        </row>
        <row r="32">
          <cell r="G32" t="str">
            <v>その他季</v>
          </cell>
          <cell r="H32">
            <v>128727</v>
          </cell>
        </row>
        <row r="33">
          <cell r="B33" t="str">
            <v>宝城中学校</v>
          </cell>
          <cell r="C33">
            <v>71</v>
          </cell>
          <cell r="G33" t="str">
            <v>夏季</v>
          </cell>
          <cell r="H33">
            <v>22337</v>
          </cell>
        </row>
        <row r="34">
          <cell r="G34" t="str">
            <v>その他季</v>
          </cell>
          <cell r="H34">
            <v>56314</v>
          </cell>
        </row>
        <row r="35">
          <cell r="B35" t="str">
            <v>大原中学校</v>
          </cell>
          <cell r="C35">
            <v>95</v>
          </cell>
          <cell r="G35" t="str">
            <v>夏季</v>
          </cell>
          <cell r="H35">
            <v>33199</v>
          </cell>
        </row>
        <row r="36">
          <cell r="G36" t="str">
            <v>その他季</v>
          </cell>
          <cell r="H36">
            <v>83573</v>
          </cell>
        </row>
        <row r="37">
          <cell r="B37" t="str">
            <v>立石中学校</v>
          </cell>
          <cell r="C37">
            <v>71</v>
          </cell>
          <cell r="G37" t="str">
            <v>夏季</v>
          </cell>
          <cell r="H37">
            <v>22440</v>
          </cell>
        </row>
        <row r="38">
          <cell r="G38" t="str">
            <v>その他季</v>
          </cell>
          <cell r="H38">
            <v>59784</v>
          </cell>
        </row>
        <row r="39">
          <cell r="B39" t="str">
            <v>小郡中学校</v>
          </cell>
          <cell r="C39">
            <v>107</v>
          </cell>
          <cell r="G39" t="str">
            <v>夏季</v>
          </cell>
          <cell r="H39">
            <v>29357</v>
          </cell>
        </row>
        <row r="40">
          <cell r="G40" t="str">
            <v>その他季</v>
          </cell>
          <cell r="H40">
            <v>89308</v>
          </cell>
        </row>
        <row r="41">
          <cell r="B41" t="str">
            <v>三国中学校</v>
          </cell>
          <cell r="C41">
            <v>180</v>
          </cell>
          <cell r="G41" t="str">
            <v>夏季</v>
          </cell>
          <cell r="H41">
            <v>66505</v>
          </cell>
        </row>
        <row r="42">
          <cell r="G42" t="str">
            <v>その他季</v>
          </cell>
          <cell r="H42">
            <v>181110</v>
          </cell>
        </row>
        <row r="43">
          <cell r="B43" t="str">
            <v>小郡市生涯学習センター</v>
          </cell>
          <cell r="C43">
            <v>259</v>
          </cell>
          <cell r="G43" t="str">
            <v>夏季平日</v>
          </cell>
          <cell r="H43">
            <v>88574</v>
          </cell>
        </row>
        <row r="44">
          <cell r="G44" t="str">
            <v>夏季休日</v>
          </cell>
          <cell r="H44">
            <v>39174</v>
          </cell>
        </row>
        <row r="45">
          <cell r="G45" t="str">
            <v>その他季平日</v>
          </cell>
          <cell r="H45">
            <v>168405</v>
          </cell>
        </row>
        <row r="46">
          <cell r="G46" t="str">
            <v>その他季休日</v>
          </cell>
          <cell r="H46">
            <v>73436</v>
          </cell>
        </row>
        <row r="47">
          <cell r="B47" t="str">
            <v>小郡市文化会館</v>
          </cell>
          <cell r="C47">
            <v>375</v>
          </cell>
          <cell r="G47" t="str">
            <v>夏季平日</v>
          </cell>
          <cell r="H47">
            <v>65444</v>
          </cell>
        </row>
        <row r="48">
          <cell r="G48" t="str">
            <v>夏季休日</v>
          </cell>
          <cell r="H48">
            <v>40371</v>
          </cell>
        </row>
        <row r="49">
          <cell r="G49" t="str">
            <v>その他季平日</v>
          </cell>
          <cell r="H49">
            <v>159085</v>
          </cell>
        </row>
        <row r="50">
          <cell r="G50" t="str">
            <v>その他季休日</v>
          </cell>
          <cell r="H50">
            <v>100730</v>
          </cell>
        </row>
        <row r="51">
          <cell r="B51" t="str">
            <v>味坂校区コミュニティセンター</v>
          </cell>
          <cell r="C51">
            <v>29</v>
          </cell>
          <cell r="G51" t="str">
            <v>夏季</v>
          </cell>
          <cell r="H51">
            <v>7706</v>
          </cell>
        </row>
        <row r="52">
          <cell r="G52" t="str">
            <v>その他季</v>
          </cell>
          <cell r="H52">
            <v>16113</v>
          </cell>
        </row>
        <row r="53">
          <cell r="B53" t="str">
            <v>御原校区コミュニティセンター</v>
          </cell>
          <cell r="C53">
            <v>36</v>
          </cell>
          <cell r="G53" t="str">
            <v>夏季</v>
          </cell>
          <cell r="H53">
            <v>6432</v>
          </cell>
        </row>
        <row r="54">
          <cell r="G54" t="str">
            <v>その他季</v>
          </cell>
          <cell r="H54">
            <v>18754</v>
          </cell>
        </row>
        <row r="55">
          <cell r="B55" t="str">
            <v>立石校区コミュニティセンター</v>
          </cell>
          <cell r="C55">
            <v>42</v>
          </cell>
          <cell r="G55" t="str">
            <v>夏季</v>
          </cell>
          <cell r="H55">
            <v>10529</v>
          </cell>
        </row>
        <row r="56">
          <cell r="G56" t="str">
            <v>その他季</v>
          </cell>
          <cell r="H56">
            <v>23330</v>
          </cell>
        </row>
        <row r="57">
          <cell r="B57" t="str">
            <v>三国校区コミュニティセンター</v>
          </cell>
          <cell r="C57">
            <v>82</v>
          </cell>
          <cell r="G57" t="str">
            <v>夏季</v>
          </cell>
          <cell r="H57">
            <v>35961</v>
          </cell>
        </row>
        <row r="58">
          <cell r="G58" t="str">
            <v>その他季</v>
          </cell>
          <cell r="H58">
            <v>68884</v>
          </cell>
        </row>
        <row r="59">
          <cell r="B59" t="str">
            <v>小郡校区コミュニティセンター</v>
          </cell>
          <cell r="C59">
            <v>40</v>
          </cell>
          <cell r="G59" t="str">
            <v>夏季</v>
          </cell>
          <cell r="H59">
            <v>10289</v>
          </cell>
        </row>
        <row r="60">
          <cell r="G60" t="str">
            <v>その他季</v>
          </cell>
          <cell r="H60">
            <v>25797</v>
          </cell>
        </row>
        <row r="61">
          <cell r="B61" t="str">
            <v>東野校区コミュニティセンター</v>
          </cell>
          <cell r="C61">
            <v>86</v>
          </cell>
          <cell r="G61" t="str">
            <v>夏季</v>
          </cell>
          <cell r="H61">
            <v>24283</v>
          </cell>
        </row>
        <row r="62">
          <cell r="G62" t="str">
            <v>その他季</v>
          </cell>
          <cell r="H62">
            <v>56754</v>
          </cell>
        </row>
        <row r="63">
          <cell r="B63" t="str">
            <v>大原校区コミュニティセンター</v>
          </cell>
          <cell r="C63">
            <v>80</v>
          </cell>
          <cell r="G63" t="str">
            <v>夏季</v>
          </cell>
          <cell r="H63">
            <v>10698</v>
          </cell>
        </row>
        <row r="64">
          <cell r="G64" t="str">
            <v>その他季</v>
          </cell>
          <cell r="H64">
            <v>27774</v>
          </cell>
        </row>
        <row r="65">
          <cell r="B65" t="str">
            <v>小郡市体育館</v>
          </cell>
          <cell r="C65">
            <v>83</v>
          </cell>
          <cell r="G65" t="str">
            <v>夏季</v>
          </cell>
          <cell r="H65">
            <v>58567</v>
          </cell>
        </row>
        <row r="66">
          <cell r="G66" t="str">
            <v>その他季</v>
          </cell>
          <cell r="H66">
            <v>157883</v>
          </cell>
        </row>
        <row r="67">
          <cell r="B67" t="str">
            <v>小郡市埋蔵文化財調査センター</v>
          </cell>
          <cell r="C67">
            <v>63</v>
          </cell>
          <cell r="G67" t="str">
            <v>夏季</v>
          </cell>
          <cell r="H67">
            <v>12854</v>
          </cell>
        </row>
        <row r="68">
          <cell r="G68" t="str">
            <v>その他季</v>
          </cell>
          <cell r="H68">
            <v>36617</v>
          </cell>
        </row>
        <row r="69">
          <cell r="B69" t="str">
            <v>給食センター</v>
          </cell>
          <cell r="C69">
            <v>113</v>
          </cell>
          <cell r="G69" t="str">
            <v>夏季</v>
          </cell>
          <cell r="H69">
            <v>37970</v>
          </cell>
        </row>
        <row r="70">
          <cell r="G70" t="str">
            <v>その他季</v>
          </cell>
          <cell r="H70">
            <v>118321</v>
          </cell>
        </row>
        <row r="71">
          <cell r="B71" t="str">
            <v>小郡運動公園</v>
          </cell>
          <cell r="C71">
            <v>347</v>
          </cell>
          <cell r="G71" t="str">
            <v>ピーク</v>
          </cell>
          <cell r="H71">
            <v>9634</v>
          </cell>
        </row>
        <row r="72">
          <cell r="G72" t="str">
            <v>夏季昼間</v>
          </cell>
          <cell r="H72">
            <v>41114</v>
          </cell>
        </row>
        <row r="73">
          <cell r="G73" t="str">
            <v>その他季昼間</v>
          </cell>
          <cell r="H73">
            <v>119608</v>
          </cell>
        </row>
        <row r="74">
          <cell r="G74" t="str">
            <v>夜間</v>
          </cell>
          <cell r="H74">
            <v>93075</v>
          </cell>
        </row>
      </sheetData>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82"/>
  <sheetViews>
    <sheetView tabSelected="1" view="pageBreakPreview" zoomScale="50" zoomScaleNormal="100" zoomScaleSheetLayoutView="50" workbookViewId="0">
      <pane ySplit="9" topLeftCell="A10" activePane="bottomLeft" state="frozenSplit"/>
      <selection activeCell="M70" sqref="M70:N70"/>
      <selection pane="bottomLeft" activeCell="D12" sqref="D12:D13"/>
    </sheetView>
  </sheetViews>
  <sheetFormatPr defaultRowHeight="13.5" x14ac:dyDescent="0.15"/>
  <cols>
    <col min="1" max="1" width="7.875" style="2" customWidth="1"/>
    <col min="2" max="2" width="45.25" style="1" customWidth="1"/>
    <col min="3" max="3" width="10.125" style="1" customWidth="1"/>
    <col min="4" max="4" width="16.875" style="2" customWidth="1"/>
    <col min="5" max="5" width="9.625" style="1" customWidth="1"/>
    <col min="6" max="6" width="27.625" style="2" customWidth="1"/>
    <col min="7" max="7" width="19" style="1" customWidth="1"/>
    <col min="8" max="8" width="18.625" style="2" customWidth="1"/>
    <col min="9" max="9" width="16.5" style="2" customWidth="1"/>
    <col min="10" max="11" width="27.625" style="2" customWidth="1"/>
    <col min="12" max="16384" width="9" style="2"/>
  </cols>
  <sheetData>
    <row r="1" spans="1:12" ht="42" customHeight="1" x14ac:dyDescent="0.15">
      <c r="A1" s="62" t="s">
        <v>0</v>
      </c>
      <c r="B1" s="62"/>
      <c r="C1" s="62"/>
      <c r="D1" s="62"/>
      <c r="E1" s="62"/>
      <c r="F1" s="62"/>
      <c r="H1" s="63" t="s">
        <v>1</v>
      </c>
      <c r="I1" s="63"/>
      <c r="J1" s="63"/>
      <c r="K1" s="63"/>
      <c r="L1" s="63"/>
    </row>
    <row r="2" spans="1:12" s="4" customFormat="1" ht="42.75" customHeight="1" x14ac:dyDescent="0.3">
      <c r="A2" s="64" t="str">
        <f>[3]別添資料!A1</f>
        <v>平成３０年度小郡市役所庁舎外２９施設電力需給</v>
      </c>
      <c r="B2" s="64"/>
      <c r="C2" s="64"/>
      <c r="D2" s="64"/>
      <c r="E2" s="64"/>
      <c r="F2" s="64"/>
      <c r="G2" s="3"/>
      <c r="H2" s="63"/>
      <c r="I2" s="63"/>
      <c r="J2" s="63"/>
      <c r="K2" s="63"/>
      <c r="L2" s="63"/>
    </row>
    <row r="3" spans="1:12" s="4" customFormat="1" ht="42" customHeight="1" x14ac:dyDescent="0.15">
      <c r="A3" s="65" t="str">
        <f>[3]別紙５!A2</f>
        <v>（平成３1年１月～平成３1年１２月期間中の予定使用電力量)</v>
      </c>
      <c r="B3" s="65"/>
      <c r="C3" s="65"/>
      <c r="D3" s="65"/>
      <c r="E3" s="65"/>
      <c r="F3" s="65"/>
      <c r="G3" s="5"/>
      <c r="H3" s="63"/>
      <c r="I3" s="63"/>
      <c r="J3" s="63"/>
      <c r="K3" s="63"/>
      <c r="L3" s="63"/>
    </row>
    <row r="4" spans="1:12" ht="42.75" customHeight="1" thickBot="1" x14ac:dyDescent="0.2">
      <c r="A4" s="66" t="s">
        <v>2</v>
      </c>
      <c r="B4" s="66"/>
      <c r="C4" s="66"/>
      <c r="D4" s="66"/>
      <c r="E4" s="66"/>
      <c r="F4" s="66"/>
      <c r="G4" s="6"/>
      <c r="H4" s="63"/>
      <c r="I4" s="63"/>
      <c r="J4" s="63"/>
      <c r="K4" s="63"/>
      <c r="L4" s="63"/>
    </row>
    <row r="5" spans="1:12" ht="18" thickBot="1" x14ac:dyDescent="0.2">
      <c r="A5" s="67" t="s">
        <v>3</v>
      </c>
      <c r="B5" s="70" t="s">
        <v>4</v>
      </c>
      <c r="C5" s="73" t="s">
        <v>5</v>
      </c>
      <c r="D5" s="74"/>
      <c r="E5" s="74"/>
      <c r="F5" s="75"/>
      <c r="G5" s="76" t="s">
        <v>6</v>
      </c>
      <c r="H5" s="77"/>
      <c r="I5" s="77"/>
      <c r="J5" s="78"/>
      <c r="K5" s="79" t="s">
        <v>7</v>
      </c>
    </row>
    <row r="6" spans="1:12" ht="13.5" customHeight="1" x14ac:dyDescent="0.15">
      <c r="A6" s="68"/>
      <c r="B6" s="71"/>
      <c r="C6" s="108" t="s">
        <v>8</v>
      </c>
      <c r="D6" s="108" t="s">
        <v>9</v>
      </c>
      <c r="E6" s="95" t="s">
        <v>10</v>
      </c>
      <c r="F6" s="110" t="s">
        <v>11</v>
      </c>
      <c r="G6" s="110" t="s">
        <v>12</v>
      </c>
      <c r="H6" s="112"/>
      <c r="I6" s="108" t="s">
        <v>13</v>
      </c>
      <c r="J6" s="95" t="s">
        <v>14</v>
      </c>
      <c r="K6" s="80"/>
    </row>
    <row r="7" spans="1:12" ht="15" customHeight="1" x14ac:dyDescent="0.15">
      <c r="A7" s="68"/>
      <c r="B7" s="71"/>
      <c r="C7" s="109"/>
      <c r="D7" s="109"/>
      <c r="E7" s="95"/>
      <c r="F7" s="111"/>
      <c r="G7" s="111"/>
      <c r="H7" s="113"/>
      <c r="I7" s="109"/>
      <c r="J7" s="95"/>
      <c r="K7" s="80"/>
    </row>
    <row r="8" spans="1:12" ht="24" customHeight="1" x14ac:dyDescent="0.15">
      <c r="A8" s="68"/>
      <c r="B8" s="71"/>
      <c r="C8" s="7" t="s">
        <v>15</v>
      </c>
      <c r="D8" s="8" t="s">
        <v>16</v>
      </c>
      <c r="E8" s="7" t="s">
        <v>17</v>
      </c>
      <c r="F8" s="9" t="s">
        <v>18</v>
      </c>
      <c r="G8" s="96" t="s">
        <v>19</v>
      </c>
      <c r="H8" s="97"/>
      <c r="I8" s="10" t="s">
        <v>16</v>
      </c>
      <c r="J8" s="7" t="s">
        <v>18</v>
      </c>
      <c r="K8" s="7" t="s">
        <v>18</v>
      </c>
    </row>
    <row r="9" spans="1:12" ht="19.5" customHeight="1" thickBot="1" x14ac:dyDescent="0.2">
      <c r="A9" s="69"/>
      <c r="B9" s="72"/>
      <c r="C9" s="11" t="s">
        <v>20</v>
      </c>
      <c r="D9" s="11" t="s">
        <v>21</v>
      </c>
      <c r="E9" s="11" t="s">
        <v>22</v>
      </c>
      <c r="F9" s="11" t="s">
        <v>23</v>
      </c>
      <c r="G9" s="98" t="s">
        <v>24</v>
      </c>
      <c r="H9" s="99"/>
      <c r="I9" s="11" t="s">
        <v>25</v>
      </c>
      <c r="J9" s="11" t="s">
        <v>26</v>
      </c>
      <c r="K9" s="12" t="s">
        <v>27</v>
      </c>
    </row>
    <row r="10" spans="1:12" ht="26.25" customHeight="1" x14ac:dyDescent="0.15">
      <c r="A10" s="84">
        <v>1</v>
      </c>
      <c r="B10" s="101" t="str">
        <f>[3]予定価格算出資料!B9</f>
        <v>小郡市役所庁舎</v>
      </c>
      <c r="C10" s="103">
        <f>[3]予定価格算出資料!C9</f>
        <v>250</v>
      </c>
      <c r="D10" s="90"/>
      <c r="E10" s="106">
        <v>100</v>
      </c>
      <c r="F10" s="107">
        <f>12*ROUNDDOWN(C10*D10*((185-E10)/100),2)</f>
        <v>0</v>
      </c>
      <c r="G10" s="13" t="str">
        <f>[3]予定価格算出資料!G9</f>
        <v>夏季</v>
      </c>
      <c r="H10" s="14">
        <f>[3]予定価格算出資料!H9</f>
        <v>134773</v>
      </c>
      <c r="I10" s="142"/>
      <c r="J10" s="15">
        <f t="shared" ref="J10:J75" si="0">ROUNDDOWN(H10*I10,2)</f>
        <v>0</v>
      </c>
      <c r="K10" s="81">
        <f>ROUNDDOWN(F10+J10+J11,2)</f>
        <v>0</v>
      </c>
    </row>
    <row r="11" spans="1:12" ht="26.25" customHeight="1" x14ac:dyDescent="0.15">
      <c r="A11" s="100"/>
      <c r="B11" s="102"/>
      <c r="C11" s="104"/>
      <c r="D11" s="105"/>
      <c r="E11" s="92"/>
      <c r="F11" s="94"/>
      <c r="G11" s="16" t="str">
        <f>[3]予定価格算出資料!G10</f>
        <v>その他季</v>
      </c>
      <c r="H11" s="17">
        <f>[3]予定価格算出資料!H10</f>
        <v>334476</v>
      </c>
      <c r="I11" s="143"/>
      <c r="J11" s="19">
        <f t="shared" si="0"/>
        <v>0</v>
      </c>
      <c r="K11" s="82"/>
    </row>
    <row r="12" spans="1:12" ht="26.25" customHeight="1" x14ac:dyDescent="0.15">
      <c r="A12" s="83">
        <f>A10+1</f>
        <v>2</v>
      </c>
      <c r="B12" s="85" t="str">
        <f>[3]予定価格算出資料!B11</f>
        <v>小郡市役所庁舎（南別館）</v>
      </c>
      <c r="C12" s="87">
        <f>[3]予定価格算出資料!C11</f>
        <v>53</v>
      </c>
      <c r="D12" s="89"/>
      <c r="E12" s="91">
        <v>100</v>
      </c>
      <c r="F12" s="93">
        <f>12*ROUNDDOWN(C12*D12*((185-E12)/100),2)</f>
        <v>0</v>
      </c>
      <c r="G12" s="20" t="str">
        <f>[3]予定価格算出資料!G11</f>
        <v>夏季</v>
      </c>
      <c r="H12" s="21">
        <f>[3]予定価格算出資料!H11</f>
        <v>18417</v>
      </c>
      <c r="I12" s="144"/>
      <c r="J12" s="23">
        <f t="shared" si="0"/>
        <v>0</v>
      </c>
      <c r="K12" s="81">
        <f>ROUNDDOWN(F12+J12+J13,2)</f>
        <v>0</v>
      </c>
    </row>
    <row r="13" spans="1:12" ht="26.25" customHeight="1" x14ac:dyDescent="0.15">
      <c r="A13" s="84"/>
      <c r="B13" s="86"/>
      <c r="C13" s="88"/>
      <c r="D13" s="90"/>
      <c r="E13" s="92"/>
      <c r="F13" s="94"/>
      <c r="G13" s="24" t="str">
        <f>[3]予定価格算出資料!G12</f>
        <v>その他季</v>
      </c>
      <c r="H13" s="25">
        <f>[3]予定価格算出資料!H12</f>
        <v>41789</v>
      </c>
      <c r="I13" s="145"/>
      <c r="J13" s="19">
        <f t="shared" si="0"/>
        <v>0</v>
      </c>
      <c r="K13" s="82"/>
    </row>
    <row r="14" spans="1:12" ht="26.25" customHeight="1" x14ac:dyDescent="0.15">
      <c r="A14" s="83">
        <f t="shared" ref="A14" si="1">A12+1</f>
        <v>3</v>
      </c>
      <c r="B14" s="85" t="str">
        <f>[3]予定価格算出資料!B13</f>
        <v>河北苑</v>
      </c>
      <c r="C14" s="114">
        <f>[3]予定価格算出資料!C13</f>
        <v>163</v>
      </c>
      <c r="D14" s="89"/>
      <c r="E14" s="91">
        <v>100</v>
      </c>
      <c r="F14" s="93">
        <f>12*ROUNDDOWN(C14*D14*((185-E14)/100),2)</f>
        <v>0</v>
      </c>
      <c r="G14" s="20" t="str">
        <f>[3]予定価格算出資料!G13</f>
        <v>夏季</v>
      </c>
      <c r="H14" s="26">
        <f>[3]予定価格算出資料!H13</f>
        <v>44538</v>
      </c>
      <c r="I14" s="144"/>
      <c r="J14" s="22">
        <f t="shared" si="0"/>
        <v>0</v>
      </c>
      <c r="K14" s="81">
        <f>ROUNDDOWN(F14+J14+J15,2)</f>
        <v>0</v>
      </c>
    </row>
    <row r="15" spans="1:12" ht="26.25" customHeight="1" x14ac:dyDescent="0.15">
      <c r="A15" s="84"/>
      <c r="B15" s="86"/>
      <c r="C15" s="115"/>
      <c r="D15" s="90"/>
      <c r="E15" s="92"/>
      <c r="F15" s="94"/>
      <c r="G15" s="24" t="str">
        <f>[3]予定価格算出資料!G14</f>
        <v>その他季</v>
      </c>
      <c r="H15" s="25">
        <f>[3]予定価格算出資料!H14</f>
        <v>107746</v>
      </c>
      <c r="I15" s="145"/>
      <c r="J15" s="19">
        <f t="shared" si="0"/>
        <v>0</v>
      </c>
      <c r="K15" s="82"/>
    </row>
    <row r="16" spans="1:12" ht="26.25" customHeight="1" x14ac:dyDescent="0.15">
      <c r="A16" s="83">
        <f t="shared" ref="A16" si="2">A14+1</f>
        <v>4</v>
      </c>
      <c r="B16" s="85" t="str">
        <f>[3]予定価格算出資料!B15</f>
        <v>高齢者社会活動支援センター</v>
      </c>
      <c r="C16" s="114">
        <f>[3]予定価格算出資料!C15</f>
        <v>51</v>
      </c>
      <c r="D16" s="89"/>
      <c r="E16" s="91">
        <v>100</v>
      </c>
      <c r="F16" s="116">
        <f>12*ROUNDDOWN(C16*D16*((185-E16)/100),2)</f>
        <v>0</v>
      </c>
      <c r="G16" s="20" t="str">
        <f>[3]予定価格算出資料!G15</f>
        <v>夏季</v>
      </c>
      <c r="H16" s="14">
        <f>[3]予定価格算出資料!H15</f>
        <v>11579</v>
      </c>
      <c r="I16" s="144"/>
      <c r="J16" s="15">
        <f t="shared" si="0"/>
        <v>0</v>
      </c>
      <c r="K16" s="81">
        <f>ROUNDDOWN(F16+J16+J17,2)</f>
        <v>0</v>
      </c>
    </row>
    <row r="17" spans="1:11" ht="26.25" customHeight="1" x14ac:dyDescent="0.15">
      <c r="A17" s="84"/>
      <c r="B17" s="86"/>
      <c r="C17" s="115"/>
      <c r="D17" s="90"/>
      <c r="E17" s="92"/>
      <c r="F17" s="117"/>
      <c r="G17" s="24" t="str">
        <f>[3]予定価格算出資料!G16</f>
        <v>その他季</v>
      </c>
      <c r="H17" s="17">
        <f>[3]予定価格算出資料!H16</f>
        <v>30152</v>
      </c>
      <c r="I17" s="145"/>
      <c r="J17" s="18">
        <f t="shared" si="0"/>
        <v>0</v>
      </c>
      <c r="K17" s="82"/>
    </row>
    <row r="18" spans="1:11" ht="26.25" customHeight="1" x14ac:dyDescent="0.15">
      <c r="A18" s="83">
        <f t="shared" ref="A18" si="3">A16+1</f>
        <v>5</v>
      </c>
      <c r="B18" s="118" t="str">
        <f>[3]予定価格算出資料!B17</f>
        <v>小郡市総合保健福祉センター
あすてらす</v>
      </c>
      <c r="C18" s="114">
        <f>[3]予定価格算出資料!C17</f>
        <v>332</v>
      </c>
      <c r="D18" s="89"/>
      <c r="E18" s="91">
        <v>100</v>
      </c>
      <c r="F18" s="107">
        <f>12*ROUNDDOWN(C18*D18*((185-E18)/100),2)</f>
        <v>0</v>
      </c>
      <c r="G18" s="20" t="str">
        <f>[3]予定価格算出資料!G17</f>
        <v>夏季</v>
      </c>
      <c r="H18" s="26">
        <f>[3]予定価格算出資料!H17</f>
        <v>307032</v>
      </c>
      <c r="I18" s="144"/>
      <c r="J18" s="22">
        <f t="shared" si="0"/>
        <v>0</v>
      </c>
      <c r="K18" s="81">
        <f>ROUNDDOWN(F18+J18+J19,2)</f>
        <v>0</v>
      </c>
    </row>
    <row r="19" spans="1:11" ht="26.25" customHeight="1" x14ac:dyDescent="0.15">
      <c r="A19" s="84"/>
      <c r="B19" s="119"/>
      <c r="C19" s="115"/>
      <c r="D19" s="90"/>
      <c r="E19" s="92"/>
      <c r="F19" s="94"/>
      <c r="G19" s="24" t="str">
        <f>[3]予定価格算出資料!G18</f>
        <v>その他季</v>
      </c>
      <c r="H19" s="25">
        <f>[3]予定価格算出資料!H18</f>
        <v>775458</v>
      </c>
      <c r="I19" s="145"/>
      <c r="J19" s="19">
        <f t="shared" si="0"/>
        <v>0</v>
      </c>
      <c r="K19" s="82"/>
    </row>
    <row r="20" spans="1:11" ht="26.25" customHeight="1" x14ac:dyDescent="0.15">
      <c r="A20" s="83">
        <f t="shared" ref="A20" si="4">A18+1</f>
        <v>6</v>
      </c>
      <c r="B20" s="85" t="str">
        <f>[3]予定価格算出資料!B19</f>
        <v>味坂小学校</v>
      </c>
      <c r="C20" s="114">
        <f>[3]予定価格算出資料!C19</f>
        <v>72</v>
      </c>
      <c r="D20" s="89"/>
      <c r="E20" s="91">
        <v>100</v>
      </c>
      <c r="F20" s="107">
        <f>12*ROUNDDOWN(C20*D20*((185-E20)/100),2)</f>
        <v>0</v>
      </c>
      <c r="G20" s="20" t="str">
        <f>[3]予定価格算出資料!G19</f>
        <v>夏季</v>
      </c>
      <c r="H20" s="14">
        <f>[3]予定価格算出資料!H19</f>
        <v>23917</v>
      </c>
      <c r="I20" s="144"/>
      <c r="J20" s="22">
        <f t="shared" si="0"/>
        <v>0</v>
      </c>
      <c r="K20" s="81">
        <f>ROUNDDOWN(F20+J20+J21,2)</f>
        <v>0</v>
      </c>
    </row>
    <row r="21" spans="1:11" ht="26.25" customHeight="1" x14ac:dyDescent="0.15">
      <c r="A21" s="84"/>
      <c r="B21" s="86"/>
      <c r="C21" s="115"/>
      <c r="D21" s="90"/>
      <c r="E21" s="92"/>
      <c r="F21" s="94"/>
      <c r="G21" s="24" t="str">
        <f>[3]予定価格算出資料!G20</f>
        <v>その他季</v>
      </c>
      <c r="H21" s="17">
        <f>[3]予定価格算出資料!H20</f>
        <v>78089</v>
      </c>
      <c r="I21" s="145"/>
      <c r="J21" s="19">
        <f t="shared" si="0"/>
        <v>0</v>
      </c>
      <c r="K21" s="82"/>
    </row>
    <row r="22" spans="1:11" ht="26.25" customHeight="1" x14ac:dyDescent="0.15">
      <c r="A22" s="83">
        <f t="shared" ref="A22" si="5">A20+1</f>
        <v>7</v>
      </c>
      <c r="B22" s="85" t="str">
        <f>[3]予定価格算出資料!B21</f>
        <v>小郡小学校</v>
      </c>
      <c r="C22" s="114">
        <f>[3]予定価格算出資料!C21</f>
        <v>188</v>
      </c>
      <c r="D22" s="89"/>
      <c r="E22" s="91">
        <v>100</v>
      </c>
      <c r="F22" s="107">
        <f>12*ROUNDDOWN(C22*D22*((185-E22)/100),2)</f>
        <v>0</v>
      </c>
      <c r="G22" s="20" t="str">
        <f>[3]予定価格算出資料!G21</f>
        <v>夏季</v>
      </c>
      <c r="H22" s="26">
        <f>[3]予定価格算出資料!H21</f>
        <v>54390</v>
      </c>
      <c r="I22" s="144"/>
      <c r="J22" s="22">
        <f t="shared" si="0"/>
        <v>0</v>
      </c>
      <c r="K22" s="81">
        <f>ROUNDDOWN(F22+J22+J23,2)</f>
        <v>0</v>
      </c>
    </row>
    <row r="23" spans="1:11" ht="26.25" customHeight="1" x14ac:dyDescent="0.15">
      <c r="A23" s="84"/>
      <c r="B23" s="86"/>
      <c r="C23" s="115"/>
      <c r="D23" s="90"/>
      <c r="E23" s="92"/>
      <c r="F23" s="94"/>
      <c r="G23" s="24" t="str">
        <f>[3]予定価格算出資料!G22</f>
        <v>その他季</v>
      </c>
      <c r="H23" s="25">
        <f>[3]予定価格算出資料!H22</f>
        <v>183612</v>
      </c>
      <c r="I23" s="145"/>
      <c r="J23" s="19">
        <f t="shared" si="0"/>
        <v>0</v>
      </c>
      <c r="K23" s="82"/>
    </row>
    <row r="24" spans="1:11" ht="26.25" customHeight="1" x14ac:dyDescent="0.15">
      <c r="A24" s="83">
        <f t="shared" ref="A24" si="6">A22+1</f>
        <v>8</v>
      </c>
      <c r="B24" s="85" t="str">
        <f>[3]予定価格算出資料!B23</f>
        <v>御原小学校</v>
      </c>
      <c r="C24" s="114">
        <f>[3]予定価格算出資料!C23</f>
        <v>76</v>
      </c>
      <c r="D24" s="89"/>
      <c r="E24" s="91">
        <v>100</v>
      </c>
      <c r="F24" s="107">
        <f>12*ROUNDDOWN(C24*D24*((185-E24)/100),2)</f>
        <v>0</v>
      </c>
      <c r="G24" s="20" t="str">
        <f>[3]予定価格算出資料!G23</f>
        <v>夏季</v>
      </c>
      <c r="H24" s="26">
        <f>[3]予定価格算出資料!H23</f>
        <v>22143</v>
      </c>
      <c r="I24" s="144"/>
      <c r="J24" s="22">
        <f t="shared" si="0"/>
        <v>0</v>
      </c>
      <c r="K24" s="81">
        <f>ROUNDDOWN(F24+J24+J25,2)</f>
        <v>0</v>
      </c>
    </row>
    <row r="25" spans="1:11" ht="26.25" customHeight="1" x14ac:dyDescent="0.15">
      <c r="A25" s="84"/>
      <c r="B25" s="86"/>
      <c r="C25" s="115"/>
      <c r="D25" s="90"/>
      <c r="E25" s="92"/>
      <c r="F25" s="94"/>
      <c r="G25" s="24" t="str">
        <f>[3]予定価格算出資料!G24</f>
        <v>その他季</v>
      </c>
      <c r="H25" s="25">
        <f>[3]予定価格算出資料!H24</f>
        <v>64100</v>
      </c>
      <c r="I25" s="145"/>
      <c r="J25" s="19">
        <f t="shared" si="0"/>
        <v>0</v>
      </c>
      <c r="K25" s="82"/>
    </row>
    <row r="26" spans="1:11" ht="26.25" customHeight="1" x14ac:dyDescent="0.15">
      <c r="A26" s="83">
        <f t="shared" ref="A26" si="7">A24+1</f>
        <v>9</v>
      </c>
      <c r="B26" s="85" t="str">
        <f>[3]予定価格算出資料!B25</f>
        <v>立石小学校</v>
      </c>
      <c r="C26" s="114">
        <f>[3]予定価格算出資料!C25</f>
        <v>75</v>
      </c>
      <c r="D26" s="89"/>
      <c r="E26" s="91">
        <v>100</v>
      </c>
      <c r="F26" s="107">
        <f>12*ROUNDDOWN(C26*D26*((185-E26)/100),2)</f>
        <v>0</v>
      </c>
      <c r="G26" s="20" t="str">
        <f>[3]予定価格算出資料!G25</f>
        <v>夏季</v>
      </c>
      <c r="H26" s="14">
        <f>[3]予定価格算出資料!H25</f>
        <v>27685</v>
      </c>
      <c r="I26" s="144"/>
      <c r="J26" s="22">
        <f t="shared" si="0"/>
        <v>0</v>
      </c>
      <c r="K26" s="81">
        <f>ROUNDDOWN(F26+J26+J27,2)</f>
        <v>0</v>
      </c>
    </row>
    <row r="27" spans="1:11" ht="26.25" customHeight="1" x14ac:dyDescent="0.15">
      <c r="A27" s="84"/>
      <c r="B27" s="86"/>
      <c r="C27" s="115"/>
      <c r="D27" s="90"/>
      <c r="E27" s="92"/>
      <c r="F27" s="94"/>
      <c r="G27" s="24" t="str">
        <f>[3]予定価格算出資料!G26</f>
        <v>その他季</v>
      </c>
      <c r="H27" s="17">
        <f>[3]予定価格算出資料!H26</f>
        <v>78806</v>
      </c>
      <c r="I27" s="145"/>
      <c r="J27" s="19">
        <f t="shared" si="0"/>
        <v>0</v>
      </c>
      <c r="K27" s="82"/>
    </row>
    <row r="28" spans="1:11" ht="26.25" customHeight="1" x14ac:dyDescent="0.15">
      <c r="A28" s="83">
        <f t="shared" ref="A28" si="8">A26+1</f>
        <v>10</v>
      </c>
      <c r="B28" s="85" t="str">
        <f>[3]予定価格算出資料!B27</f>
        <v>三国小学校</v>
      </c>
      <c r="C28" s="114">
        <f>[3]予定価格算出資料!C27</f>
        <v>163</v>
      </c>
      <c r="D28" s="89"/>
      <c r="E28" s="91">
        <v>100</v>
      </c>
      <c r="F28" s="107">
        <f>12*ROUNDDOWN(C28*D28*((185-E28)/100),2)</f>
        <v>0</v>
      </c>
      <c r="G28" s="20" t="str">
        <f>[3]予定価格算出資料!G27</f>
        <v>夏季</v>
      </c>
      <c r="H28" s="26">
        <f>[3]予定価格算出資料!H27</f>
        <v>36021</v>
      </c>
      <c r="I28" s="144"/>
      <c r="J28" s="22">
        <f t="shared" si="0"/>
        <v>0</v>
      </c>
      <c r="K28" s="81">
        <f>ROUNDDOWN(F28+J28+J29,2)</f>
        <v>0</v>
      </c>
    </row>
    <row r="29" spans="1:11" ht="26.25" customHeight="1" x14ac:dyDescent="0.15">
      <c r="A29" s="84"/>
      <c r="B29" s="86"/>
      <c r="C29" s="115"/>
      <c r="D29" s="90"/>
      <c r="E29" s="92"/>
      <c r="F29" s="94"/>
      <c r="G29" s="24" t="str">
        <f>[3]予定価格算出資料!G28</f>
        <v>その他季</v>
      </c>
      <c r="H29" s="25">
        <f>[3]予定価格算出資料!H28</f>
        <v>110129</v>
      </c>
      <c r="I29" s="145"/>
      <c r="J29" s="19">
        <f t="shared" si="0"/>
        <v>0</v>
      </c>
      <c r="K29" s="82"/>
    </row>
    <row r="30" spans="1:11" ht="26.25" customHeight="1" x14ac:dyDescent="0.15">
      <c r="A30" s="83">
        <f t="shared" ref="A30" si="9">A28+1</f>
        <v>11</v>
      </c>
      <c r="B30" s="85" t="str">
        <f>[3]予定価格算出資料!B29</f>
        <v>大原小学校</v>
      </c>
      <c r="C30" s="114">
        <f>[3]予定価格算出資料!C29</f>
        <v>133</v>
      </c>
      <c r="D30" s="89"/>
      <c r="E30" s="91">
        <v>100</v>
      </c>
      <c r="F30" s="107">
        <f>12*ROUNDDOWN(C30*D30*((185-E30)/100),2)</f>
        <v>0</v>
      </c>
      <c r="G30" s="20" t="str">
        <f>[3]予定価格算出資料!G29</f>
        <v>夏季</v>
      </c>
      <c r="H30" s="26">
        <f>[3]予定価格算出資料!H29</f>
        <v>37812</v>
      </c>
      <c r="I30" s="144"/>
      <c r="J30" s="22">
        <f t="shared" si="0"/>
        <v>0</v>
      </c>
      <c r="K30" s="81">
        <f>ROUNDDOWN(F30+J30+J31,2)</f>
        <v>0</v>
      </c>
    </row>
    <row r="31" spans="1:11" ht="26.25" customHeight="1" x14ac:dyDescent="0.15">
      <c r="A31" s="84"/>
      <c r="B31" s="86"/>
      <c r="C31" s="115"/>
      <c r="D31" s="90"/>
      <c r="E31" s="92"/>
      <c r="F31" s="94"/>
      <c r="G31" s="24" t="str">
        <f>[3]予定価格算出資料!G30</f>
        <v>その他季</v>
      </c>
      <c r="H31" s="25">
        <f>[3]予定価格算出資料!H30</f>
        <v>136590</v>
      </c>
      <c r="I31" s="145"/>
      <c r="J31" s="19">
        <f t="shared" si="0"/>
        <v>0</v>
      </c>
      <c r="K31" s="82"/>
    </row>
    <row r="32" spans="1:11" ht="26.25" customHeight="1" x14ac:dyDescent="0.15">
      <c r="A32" s="83">
        <f t="shared" ref="A32" si="10">A30+1</f>
        <v>12</v>
      </c>
      <c r="B32" s="85" t="str">
        <f>[3]予定価格算出資料!B31</f>
        <v>のぞみが丘小学校</v>
      </c>
      <c r="C32" s="114">
        <f>[3]予定価格算出資料!C31</f>
        <v>192</v>
      </c>
      <c r="D32" s="89"/>
      <c r="E32" s="91">
        <v>100</v>
      </c>
      <c r="F32" s="107">
        <f>12*ROUNDDOWN(C32*D32*((185-E32)/100),2)</f>
        <v>0</v>
      </c>
      <c r="G32" s="20" t="str">
        <f>[3]予定価格算出資料!G31</f>
        <v>夏季</v>
      </c>
      <c r="H32" s="27">
        <f>[3]予定価格算出資料!H31</f>
        <v>48557</v>
      </c>
      <c r="I32" s="144"/>
      <c r="J32" s="22">
        <f t="shared" si="0"/>
        <v>0</v>
      </c>
      <c r="K32" s="81">
        <f>ROUNDDOWN(F32+J32+J33,2)</f>
        <v>0</v>
      </c>
    </row>
    <row r="33" spans="1:11" ht="26.25" customHeight="1" x14ac:dyDescent="0.15">
      <c r="A33" s="84"/>
      <c r="B33" s="86"/>
      <c r="C33" s="115"/>
      <c r="D33" s="90"/>
      <c r="E33" s="92"/>
      <c r="F33" s="94"/>
      <c r="G33" s="24" t="str">
        <f>[3]予定価格算出資料!G32</f>
        <v>その他季</v>
      </c>
      <c r="H33" s="28">
        <f>[3]予定価格算出資料!H32</f>
        <v>128727</v>
      </c>
      <c r="I33" s="145"/>
      <c r="J33" s="19">
        <f t="shared" si="0"/>
        <v>0</v>
      </c>
      <c r="K33" s="82"/>
    </row>
    <row r="34" spans="1:11" ht="26.25" customHeight="1" x14ac:dyDescent="0.15">
      <c r="A34" s="83">
        <f t="shared" ref="A34" si="11">A32+1</f>
        <v>13</v>
      </c>
      <c r="B34" s="121" t="str">
        <f>[3]予定価格算出資料!B33</f>
        <v>宝城中学校</v>
      </c>
      <c r="C34" s="114">
        <f>[3]予定価格算出資料!C33</f>
        <v>71</v>
      </c>
      <c r="D34" s="89"/>
      <c r="E34" s="91">
        <v>100</v>
      </c>
      <c r="F34" s="93">
        <f>12*ROUNDDOWN(C34*D34*((185-E34)/100),2)</f>
        <v>0</v>
      </c>
      <c r="G34" s="20" t="str">
        <f>[3]予定価格算出資料!G33</f>
        <v>夏季</v>
      </c>
      <c r="H34" s="29">
        <f>[3]予定価格算出資料!H33</f>
        <v>22337</v>
      </c>
      <c r="I34" s="146"/>
      <c r="J34" s="23">
        <f t="shared" si="0"/>
        <v>0</v>
      </c>
      <c r="K34" s="120">
        <f>ROUNDDOWN(F34+J34+J35,2)</f>
        <v>0</v>
      </c>
    </row>
    <row r="35" spans="1:11" ht="26.25" customHeight="1" x14ac:dyDescent="0.15">
      <c r="A35" s="84"/>
      <c r="B35" s="122"/>
      <c r="C35" s="115"/>
      <c r="D35" s="90"/>
      <c r="E35" s="92"/>
      <c r="F35" s="94"/>
      <c r="G35" s="24" t="str">
        <f>[3]予定価格算出資料!G34</f>
        <v>その他季</v>
      </c>
      <c r="H35" s="30">
        <f>[3]予定価格算出資料!H34</f>
        <v>56314</v>
      </c>
      <c r="I35" s="147"/>
      <c r="J35" s="31">
        <f t="shared" si="0"/>
        <v>0</v>
      </c>
      <c r="K35" s="81"/>
    </row>
    <row r="36" spans="1:11" ht="26.25" customHeight="1" x14ac:dyDescent="0.15">
      <c r="A36" s="83">
        <f t="shared" ref="A36" si="12">A34+1</f>
        <v>14</v>
      </c>
      <c r="B36" s="121" t="str">
        <f>[3]予定価格算出資料!B35</f>
        <v>大原中学校</v>
      </c>
      <c r="C36" s="114">
        <f>[3]予定価格算出資料!C35</f>
        <v>95</v>
      </c>
      <c r="D36" s="89"/>
      <c r="E36" s="91">
        <v>100</v>
      </c>
      <c r="F36" s="123">
        <f>12*ROUNDDOWN(C36*D36*((185-E36)/100),2)</f>
        <v>0</v>
      </c>
      <c r="G36" s="20" t="str">
        <f>[3]予定価格算出資料!G35</f>
        <v>夏季</v>
      </c>
      <c r="H36" s="32">
        <f>[3]予定価格算出資料!H35</f>
        <v>33199</v>
      </c>
      <c r="I36" s="144"/>
      <c r="J36" s="22">
        <f t="shared" si="0"/>
        <v>0</v>
      </c>
      <c r="K36" s="81">
        <f>ROUNDDOWN(F36+J36+J37,2)</f>
        <v>0</v>
      </c>
    </row>
    <row r="37" spans="1:11" ht="26.25" customHeight="1" x14ac:dyDescent="0.15">
      <c r="A37" s="84"/>
      <c r="B37" s="122"/>
      <c r="C37" s="115"/>
      <c r="D37" s="90"/>
      <c r="E37" s="92"/>
      <c r="F37" s="124"/>
      <c r="G37" s="24" t="str">
        <f>[3]予定価格算出資料!G36</f>
        <v>その他季</v>
      </c>
      <c r="H37" s="33">
        <f>[3]予定価格算出資料!H36</f>
        <v>83573</v>
      </c>
      <c r="I37" s="145"/>
      <c r="J37" s="19">
        <f t="shared" si="0"/>
        <v>0</v>
      </c>
      <c r="K37" s="82"/>
    </row>
    <row r="38" spans="1:11" ht="26.25" customHeight="1" x14ac:dyDescent="0.15">
      <c r="A38" s="83">
        <f t="shared" ref="A38" si="13">A36+1</f>
        <v>15</v>
      </c>
      <c r="B38" s="121" t="str">
        <f>[3]予定価格算出資料!B37</f>
        <v>立石中学校</v>
      </c>
      <c r="C38" s="114">
        <f>[3]予定価格算出資料!C37</f>
        <v>71</v>
      </c>
      <c r="D38" s="89"/>
      <c r="E38" s="91">
        <v>100</v>
      </c>
      <c r="F38" s="123">
        <f>12*ROUNDDOWN(C38*D38*((185-E38)/100),2)</f>
        <v>0</v>
      </c>
      <c r="G38" s="20" t="str">
        <f>[3]予定価格算出資料!G37</f>
        <v>夏季</v>
      </c>
      <c r="H38" s="32">
        <f>[3]予定価格算出資料!H37</f>
        <v>22440</v>
      </c>
      <c r="I38" s="144"/>
      <c r="J38" s="22">
        <f t="shared" si="0"/>
        <v>0</v>
      </c>
      <c r="K38" s="81">
        <f>ROUNDDOWN(F38+J38+J39,2)</f>
        <v>0</v>
      </c>
    </row>
    <row r="39" spans="1:11" ht="26.25" customHeight="1" x14ac:dyDescent="0.15">
      <c r="A39" s="84"/>
      <c r="B39" s="122"/>
      <c r="C39" s="115"/>
      <c r="D39" s="90"/>
      <c r="E39" s="92"/>
      <c r="F39" s="124"/>
      <c r="G39" s="24" t="str">
        <f>[3]予定価格算出資料!G38</f>
        <v>その他季</v>
      </c>
      <c r="H39" s="33">
        <f>[3]予定価格算出資料!H38</f>
        <v>59784</v>
      </c>
      <c r="I39" s="145"/>
      <c r="J39" s="19">
        <f t="shared" si="0"/>
        <v>0</v>
      </c>
      <c r="K39" s="82"/>
    </row>
    <row r="40" spans="1:11" ht="26.25" customHeight="1" x14ac:dyDescent="0.15">
      <c r="A40" s="83">
        <f t="shared" ref="A40" si="14">A38+1</f>
        <v>16</v>
      </c>
      <c r="B40" s="121" t="str">
        <f>[3]予定価格算出資料!B39</f>
        <v>小郡中学校</v>
      </c>
      <c r="C40" s="114">
        <f>[3]予定価格算出資料!C39</f>
        <v>107</v>
      </c>
      <c r="D40" s="89"/>
      <c r="E40" s="91">
        <v>100</v>
      </c>
      <c r="F40" s="123">
        <f>12*ROUNDDOWN(C40*D40*((185-E40)/100),2)</f>
        <v>0</v>
      </c>
      <c r="G40" s="20" t="str">
        <f>[3]予定価格算出資料!G39</f>
        <v>夏季</v>
      </c>
      <c r="H40" s="32">
        <f>[3]予定価格算出資料!H39</f>
        <v>29357</v>
      </c>
      <c r="I40" s="144"/>
      <c r="J40" s="22">
        <f t="shared" si="0"/>
        <v>0</v>
      </c>
      <c r="K40" s="81">
        <f>ROUNDDOWN(F40+J40+J41,2)</f>
        <v>0</v>
      </c>
    </row>
    <row r="41" spans="1:11" ht="26.25" customHeight="1" x14ac:dyDescent="0.15">
      <c r="A41" s="84"/>
      <c r="B41" s="122"/>
      <c r="C41" s="115"/>
      <c r="D41" s="90"/>
      <c r="E41" s="92"/>
      <c r="F41" s="124"/>
      <c r="G41" s="24" t="str">
        <f>[3]予定価格算出資料!G40</f>
        <v>その他季</v>
      </c>
      <c r="H41" s="33">
        <f>[3]予定価格算出資料!H40</f>
        <v>89308</v>
      </c>
      <c r="I41" s="145"/>
      <c r="J41" s="19">
        <f t="shared" si="0"/>
        <v>0</v>
      </c>
      <c r="K41" s="82"/>
    </row>
    <row r="42" spans="1:11" ht="26.25" customHeight="1" x14ac:dyDescent="0.15">
      <c r="A42" s="83">
        <f t="shared" ref="A42" si="15">A40+1</f>
        <v>17</v>
      </c>
      <c r="B42" s="121" t="str">
        <f>[3]予定価格算出資料!B41</f>
        <v>三国中学校</v>
      </c>
      <c r="C42" s="114">
        <f>[3]予定価格算出資料!C41</f>
        <v>180</v>
      </c>
      <c r="D42" s="89"/>
      <c r="E42" s="91">
        <v>100</v>
      </c>
      <c r="F42" s="123">
        <f>12*ROUNDDOWN(C42*D42*((185-E42)/100),2)</f>
        <v>0</v>
      </c>
      <c r="G42" s="20" t="str">
        <f>[3]予定価格算出資料!G41</f>
        <v>夏季</v>
      </c>
      <c r="H42" s="32">
        <f>[3]予定価格算出資料!H41</f>
        <v>66505</v>
      </c>
      <c r="I42" s="144"/>
      <c r="J42" s="22">
        <f t="shared" si="0"/>
        <v>0</v>
      </c>
      <c r="K42" s="81">
        <f>ROUNDDOWN(F42+J42+J43,2)</f>
        <v>0</v>
      </c>
    </row>
    <row r="43" spans="1:11" ht="26.25" customHeight="1" x14ac:dyDescent="0.15">
      <c r="A43" s="84"/>
      <c r="B43" s="122"/>
      <c r="C43" s="115"/>
      <c r="D43" s="90"/>
      <c r="E43" s="92"/>
      <c r="F43" s="124"/>
      <c r="G43" s="24" t="str">
        <f>[3]予定価格算出資料!G42</f>
        <v>その他季</v>
      </c>
      <c r="H43" s="33">
        <f>[3]予定価格算出資料!H42</f>
        <v>181110</v>
      </c>
      <c r="I43" s="145"/>
      <c r="J43" s="19">
        <f t="shared" si="0"/>
        <v>0</v>
      </c>
      <c r="K43" s="82"/>
    </row>
    <row r="44" spans="1:11" ht="26.25" customHeight="1" x14ac:dyDescent="0.15">
      <c r="A44" s="83">
        <f t="shared" ref="A44" si="16">A42+1</f>
        <v>18</v>
      </c>
      <c r="B44" s="85" t="str">
        <f>[3]予定価格算出資料!B43</f>
        <v>小郡市生涯学習センター</v>
      </c>
      <c r="C44" s="114">
        <f>[3]予定価格算出資料!C43</f>
        <v>259</v>
      </c>
      <c r="D44" s="89"/>
      <c r="E44" s="91">
        <v>100</v>
      </c>
      <c r="F44" s="93">
        <f>12*ROUNDDOWN(C44*D44*((185-E44)/100),2)</f>
        <v>0</v>
      </c>
      <c r="G44" s="34" t="str">
        <f>[3]予定価格算出資料!G43</f>
        <v>夏季平日</v>
      </c>
      <c r="H44" s="21">
        <f>[3]予定価格算出資料!H43</f>
        <v>88574</v>
      </c>
      <c r="I44" s="146"/>
      <c r="J44" s="23">
        <f t="shared" si="0"/>
        <v>0</v>
      </c>
      <c r="K44" s="120">
        <f>ROUNDDOWN(F44+J44+J45+J46+J47,2)</f>
        <v>0</v>
      </c>
    </row>
    <row r="45" spans="1:11" ht="26.25" customHeight="1" x14ac:dyDescent="0.15">
      <c r="A45" s="125"/>
      <c r="B45" s="126"/>
      <c r="C45" s="127"/>
      <c r="D45" s="128"/>
      <c r="E45" s="106"/>
      <c r="F45" s="107"/>
      <c r="G45" s="35" t="str">
        <f>[3]予定価格算出資料!G44</f>
        <v>夏季休日</v>
      </c>
      <c r="H45" s="36">
        <f>[3]予定価格算出資料!H44</f>
        <v>39174</v>
      </c>
      <c r="I45" s="147"/>
      <c r="J45" s="31">
        <f t="shared" si="0"/>
        <v>0</v>
      </c>
      <c r="K45" s="129"/>
    </row>
    <row r="46" spans="1:11" ht="26.25" customHeight="1" x14ac:dyDescent="0.15">
      <c r="A46" s="125"/>
      <c r="B46" s="126">
        <f>[3]予定価格算出資料!B45</f>
        <v>0</v>
      </c>
      <c r="C46" s="127"/>
      <c r="D46" s="128"/>
      <c r="E46" s="106"/>
      <c r="F46" s="107"/>
      <c r="G46" s="35" t="str">
        <f>[3]予定価格算出資料!G45</f>
        <v>その他季平日</v>
      </c>
      <c r="H46" s="36">
        <f>[3]予定価格算出資料!H45</f>
        <v>168405</v>
      </c>
      <c r="I46" s="147"/>
      <c r="J46" s="31">
        <f t="shared" si="0"/>
        <v>0</v>
      </c>
      <c r="K46" s="129"/>
    </row>
    <row r="47" spans="1:11" ht="26.25" customHeight="1" x14ac:dyDescent="0.15">
      <c r="A47" s="84"/>
      <c r="B47" s="86"/>
      <c r="C47" s="115"/>
      <c r="D47" s="90"/>
      <c r="E47" s="92"/>
      <c r="F47" s="94"/>
      <c r="G47" s="37" t="str">
        <f>[3]予定価格算出資料!G46</f>
        <v>その他季休日</v>
      </c>
      <c r="H47" s="25">
        <f>[3]予定価格算出資料!H46</f>
        <v>73436</v>
      </c>
      <c r="I47" s="145"/>
      <c r="J47" s="19">
        <f t="shared" si="0"/>
        <v>0</v>
      </c>
      <c r="K47" s="81"/>
    </row>
    <row r="48" spans="1:11" ht="26.25" customHeight="1" x14ac:dyDescent="0.15">
      <c r="A48" s="83">
        <f>A44+1</f>
        <v>19</v>
      </c>
      <c r="B48" s="85" t="str">
        <f>[3]予定価格算出資料!B47</f>
        <v>小郡市文化会館</v>
      </c>
      <c r="C48" s="114">
        <f>[3]予定価格算出資料!C47</f>
        <v>375</v>
      </c>
      <c r="D48" s="89"/>
      <c r="E48" s="91">
        <v>100</v>
      </c>
      <c r="F48" s="93">
        <f>12*ROUNDDOWN(C48*D48*((185-E48)/100),2)</f>
        <v>0</v>
      </c>
      <c r="G48" s="34" t="str">
        <f>[3]予定価格算出資料!G47</f>
        <v>夏季平日</v>
      </c>
      <c r="H48" s="21">
        <f>[3]予定価格算出資料!H47</f>
        <v>65444</v>
      </c>
      <c r="I48" s="146"/>
      <c r="J48" s="23">
        <f t="shared" si="0"/>
        <v>0</v>
      </c>
      <c r="K48" s="120">
        <f>ROUNDDOWN(F48+J48+J49+J50+J51,2)</f>
        <v>0</v>
      </c>
    </row>
    <row r="49" spans="1:11" ht="26.25" customHeight="1" x14ac:dyDescent="0.15">
      <c r="A49" s="125"/>
      <c r="B49" s="126"/>
      <c r="C49" s="127"/>
      <c r="D49" s="128"/>
      <c r="E49" s="106"/>
      <c r="F49" s="107"/>
      <c r="G49" s="35" t="str">
        <f>[3]予定価格算出資料!G48</f>
        <v>夏季休日</v>
      </c>
      <c r="H49" s="36">
        <f>[3]予定価格算出資料!H48</f>
        <v>40371</v>
      </c>
      <c r="I49" s="148"/>
      <c r="J49" s="31">
        <f t="shared" si="0"/>
        <v>0</v>
      </c>
      <c r="K49" s="129"/>
    </row>
    <row r="50" spans="1:11" ht="26.25" customHeight="1" x14ac:dyDescent="0.15">
      <c r="A50" s="125"/>
      <c r="B50" s="126">
        <f>[3]予定価格算出資料!B49</f>
        <v>0</v>
      </c>
      <c r="C50" s="127"/>
      <c r="D50" s="128"/>
      <c r="E50" s="106"/>
      <c r="F50" s="107"/>
      <c r="G50" s="35" t="str">
        <f>[3]予定価格算出資料!G49</f>
        <v>その他季平日</v>
      </c>
      <c r="H50" s="36">
        <f>[3]予定価格算出資料!H49</f>
        <v>159085</v>
      </c>
      <c r="I50" s="147"/>
      <c r="J50" s="31">
        <f t="shared" si="0"/>
        <v>0</v>
      </c>
      <c r="K50" s="129"/>
    </row>
    <row r="51" spans="1:11" ht="26.25" customHeight="1" x14ac:dyDescent="0.15">
      <c r="A51" s="84"/>
      <c r="B51" s="86"/>
      <c r="C51" s="115"/>
      <c r="D51" s="90"/>
      <c r="E51" s="92"/>
      <c r="F51" s="94"/>
      <c r="G51" s="37" t="str">
        <f>[3]予定価格算出資料!G50</f>
        <v>その他季休日</v>
      </c>
      <c r="H51" s="25">
        <f>[3]予定価格算出資料!H50</f>
        <v>100730</v>
      </c>
      <c r="I51" s="147"/>
      <c r="J51" s="19">
        <f t="shared" si="0"/>
        <v>0</v>
      </c>
      <c r="K51" s="81"/>
    </row>
    <row r="52" spans="1:11" ht="26.25" customHeight="1" x14ac:dyDescent="0.15">
      <c r="A52" s="83">
        <f>A48+1</f>
        <v>20</v>
      </c>
      <c r="B52" s="85" t="str">
        <f>[3]予定価格算出資料!B51</f>
        <v>味坂校区コミュニティセンター</v>
      </c>
      <c r="C52" s="114">
        <f>[3]予定価格算出資料!C51</f>
        <v>29</v>
      </c>
      <c r="D52" s="89"/>
      <c r="E52" s="91">
        <v>100</v>
      </c>
      <c r="F52" s="93">
        <f>12*ROUNDDOWN(C52*D52*((185-E52)/100),2)</f>
        <v>0</v>
      </c>
      <c r="G52" s="20" t="str">
        <f>[3]予定価格算出資料!G51</f>
        <v>夏季</v>
      </c>
      <c r="H52" s="21">
        <f>[3]予定価格算出資料!H51</f>
        <v>7706</v>
      </c>
      <c r="I52" s="146"/>
      <c r="J52" s="23">
        <f>ROUNDDOWN(H52*I52,2)</f>
        <v>0</v>
      </c>
      <c r="K52" s="120">
        <f>ROUNDDOWN(F52+J52+J53,2)</f>
        <v>0</v>
      </c>
    </row>
    <row r="53" spans="1:11" ht="26.25" customHeight="1" x14ac:dyDescent="0.15">
      <c r="A53" s="84"/>
      <c r="B53" s="86"/>
      <c r="C53" s="115"/>
      <c r="D53" s="90"/>
      <c r="E53" s="92"/>
      <c r="F53" s="94"/>
      <c r="G53" s="24" t="str">
        <f>[3]予定価格算出資料!G52</f>
        <v>その他季</v>
      </c>
      <c r="H53" s="25">
        <f>[3]予定価格算出資料!H52</f>
        <v>16113</v>
      </c>
      <c r="I53" s="145"/>
      <c r="J53" s="19">
        <f>ROUNDDOWN(H53*I53,2)</f>
        <v>0</v>
      </c>
      <c r="K53" s="81"/>
    </row>
    <row r="54" spans="1:11" ht="26.25" customHeight="1" x14ac:dyDescent="0.15">
      <c r="A54" s="83">
        <f t="shared" ref="A54" si="17">A52+1</f>
        <v>21</v>
      </c>
      <c r="B54" s="85" t="str">
        <f>[3]予定価格算出資料!B53</f>
        <v>御原校区コミュニティセンター</v>
      </c>
      <c r="C54" s="114">
        <f>[3]予定価格算出資料!C53</f>
        <v>36</v>
      </c>
      <c r="D54" s="89"/>
      <c r="E54" s="91">
        <v>100</v>
      </c>
      <c r="F54" s="93">
        <f>12*ROUNDDOWN(C54*D54*((185-E54)/100),2)</f>
        <v>0</v>
      </c>
      <c r="G54" s="20" t="str">
        <f>[3]予定価格算出資料!G53</f>
        <v>夏季</v>
      </c>
      <c r="H54" s="21">
        <f>[3]予定価格算出資料!H53</f>
        <v>6432</v>
      </c>
      <c r="I54" s="146"/>
      <c r="J54" s="23">
        <f t="shared" si="0"/>
        <v>0</v>
      </c>
      <c r="K54" s="120">
        <f>ROUNDDOWN(F54+J54+J55,2)</f>
        <v>0</v>
      </c>
    </row>
    <row r="55" spans="1:11" ht="26.25" customHeight="1" x14ac:dyDescent="0.15">
      <c r="A55" s="84"/>
      <c r="B55" s="86"/>
      <c r="C55" s="115"/>
      <c r="D55" s="90"/>
      <c r="E55" s="92"/>
      <c r="F55" s="94"/>
      <c r="G55" s="24" t="str">
        <f>[3]予定価格算出資料!G54</f>
        <v>その他季</v>
      </c>
      <c r="H55" s="25">
        <f>[3]予定価格算出資料!H54</f>
        <v>18754</v>
      </c>
      <c r="I55" s="145"/>
      <c r="J55" s="19">
        <f t="shared" si="0"/>
        <v>0</v>
      </c>
      <c r="K55" s="81"/>
    </row>
    <row r="56" spans="1:11" ht="26.25" customHeight="1" x14ac:dyDescent="0.15">
      <c r="A56" s="83">
        <f t="shared" ref="A56" si="18">A54+1</f>
        <v>22</v>
      </c>
      <c r="B56" s="85" t="str">
        <f>[3]予定価格算出資料!B55</f>
        <v>立石校区コミュニティセンター</v>
      </c>
      <c r="C56" s="114">
        <f>[3]予定価格算出資料!C55</f>
        <v>42</v>
      </c>
      <c r="D56" s="89"/>
      <c r="E56" s="91">
        <v>100</v>
      </c>
      <c r="F56" s="93">
        <f>12*ROUNDDOWN(C56*D56*((185-E56)/100),2)</f>
        <v>0</v>
      </c>
      <c r="G56" s="20" t="str">
        <f>[3]予定価格算出資料!G55</f>
        <v>夏季</v>
      </c>
      <c r="H56" s="21">
        <f>[3]予定価格算出資料!H55</f>
        <v>10529</v>
      </c>
      <c r="I56" s="146"/>
      <c r="J56" s="23">
        <f t="shared" si="0"/>
        <v>0</v>
      </c>
      <c r="K56" s="120">
        <f>ROUNDDOWN(F56+J56+J57,2)</f>
        <v>0</v>
      </c>
    </row>
    <row r="57" spans="1:11" ht="26.25" customHeight="1" x14ac:dyDescent="0.15">
      <c r="A57" s="84"/>
      <c r="B57" s="86"/>
      <c r="C57" s="115"/>
      <c r="D57" s="90"/>
      <c r="E57" s="92"/>
      <c r="F57" s="94"/>
      <c r="G57" s="24" t="str">
        <f>[3]予定価格算出資料!G56</f>
        <v>その他季</v>
      </c>
      <c r="H57" s="25">
        <f>[3]予定価格算出資料!H56</f>
        <v>23330</v>
      </c>
      <c r="I57" s="145"/>
      <c r="J57" s="19">
        <f t="shared" si="0"/>
        <v>0</v>
      </c>
      <c r="K57" s="81"/>
    </row>
    <row r="58" spans="1:11" ht="26.25" customHeight="1" x14ac:dyDescent="0.15">
      <c r="A58" s="83">
        <f t="shared" ref="A58" si="19">A56+1</f>
        <v>23</v>
      </c>
      <c r="B58" s="85" t="str">
        <f>[3]予定価格算出資料!B57</f>
        <v>三国校区コミュニティセンター</v>
      </c>
      <c r="C58" s="114">
        <f>[3]予定価格算出資料!C57</f>
        <v>82</v>
      </c>
      <c r="D58" s="89"/>
      <c r="E58" s="91">
        <v>100</v>
      </c>
      <c r="F58" s="93">
        <f>12*ROUNDDOWN(C58*D58*((185-E58)/100),2)</f>
        <v>0</v>
      </c>
      <c r="G58" s="20" t="str">
        <f>[3]予定価格算出資料!G57</f>
        <v>夏季</v>
      </c>
      <c r="H58" s="21">
        <f>[3]予定価格算出資料!H57</f>
        <v>35961</v>
      </c>
      <c r="I58" s="146"/>
      <c r="J58" s="23">
        <f t="shared" si="0"/>
        <v>0</v>
      </c>
      <c r="K58" s="120">
        <f>ROUNDDOWN(F58+J58+J59,2)</f>
        <v>0</v>
      </c>
    </row>
    <row r="59" spans="1:11" ht="26.25" customHeight="1" x14ac:dyDescent="0.15">
      <c r="A59" s="84"/>
      <c r="B59" s="86"/>
      <c r="C59" s="115"/>
      <c r="D59" s="90"/>
      <c r="E59" s="92"/>
      <c r="F59" s="94"/>
      <c r="G59" s="24" t="str">
        <f>[3]予定価格算出資料!G58</f>
        <v>その他季</v>
      </c>
      <c r="H59" s="25">
        <f>[3]予定価格算出資料!H58</f>
        <v>68884</v>
      </c>
      <c r="I59" s="145"/>
      <c r="J59" s="19">
        <f t="shared" si="0"/>
        <v>0</v>
      </c>
      <c r="K59" s="81"/>
    </row>
    <row r="60" spans="1:11" ht="26.25" customHeight="1" x14ac:dyDescent="0.15">
      <c r="A60" s="83">
        <f t="shared" ref="A60" si="20">A58+1</f>
        <v>24</v>
      </c>
      <c r="B60" s="85" t="str">
        <f>[3]予定価格算出資料!B59</f>
        <v>小郡校区コミュニティセンター</v>
      </c>
      <c r="C60" s="114">
        <f>[3]予定価格算出資料!C59</f>
        <v>40</v>
      </c>
      <c r="D60" s="89"/>
      <c r="E60" s="91">
        <v>100</v>
      </c>
      <c r="F60" s="93">
        <f>12*ROUNDDOWN(C60*D60*((185-E60)/100),2)</f>
        <v>0</v>
      </c>
      <c r="G60" s="20" t="str">
        <f>[3]予定価格算出資料!G59</f>
        <v>夏季</v>
      </c>
      <c r="H60" s="21">
        <f>[3]予定価格算出資料!H59</f>
        <v>10289</v>
      </c>
      <c r="I60" s="146"/>
      <c r="J60" s="23">
        <f t="shared" si="0"/>
        <v>0</v>
      </c>
      <c r="K60" s="120">
        <f>ROUNDDOWN(F60+J60+J61,2)</f>
        <v>0</v>
      </c>
    </row>
    <row r="61" spans="1:11" ht="26.25" customHeight="1" x14ac:dyDescent="0.15">
      <c r="A61" s="84"/>
      <c r="B61" s="86"/>
      <c r="C61" s="115"/>
      <c r="D61" s="90"/>
      <c r="E61" s="92"/>
      <c r="F61" s="94"/>
      <c r="G61" s="24" t="str">
        <f>[3]予定価格算出資料!G60</f>
        <v>その他季</v>
      </c>
      <c r="H61" s="25">
        <f>[3]予定価格算出資料!H60</f>
        <v>25797</v>
      </c>
      <c r="I61" s="145"/>
      <c r="J61" s="19">
        <f t="shared" si="0"/>
        <v>0</v>
      </c>
      <c r="K61" s="81"/>
    </row>
    <row r="62" spans="1:11" ht="26.25" customHeight="1" x14ac:dyDescent="0.15">
      <c r="A62" s="83">
        <f t="shared" ref="A62" si="21">A60+1</f>
        <v>25</v>
      </c>
      <c r="B62" s="85" t="str">
        <f>[3]予定価格算出資料!B61</f>
        <v>東野校区コミュニティセンター</v>
      </c>
      <c r="C62" s="114">
        <f>[3]予定価格算出資料!C61</f>
        <v>86</v>
      </c>
      <c r="D62" s="89"/>
      <c r="E62" s="91">
        <v>100</v>
      </c>
      <c r="F62" s="93">
        <f>12*ROUNDDOWN(C62*D62*((185-E62)/100),2)</f>
        <v>0</v>
      </c>
      <c r="G62" s="20" t="str">
        <f>[3]予定価格算出資料!G61</f>
        <v>夏季</v>
      </c>
      <c r="H62" s="21">
        <f>[3]予定価格算出資料!H61</f>
        <v>24283</v>
      </c>
      <c r="I62" s="146"/>
      <c r="J62" s="23">
        <f t="shared" si="0"/>
        <v>0</v>
      </c>
      <c r="K62" s="120">
        <f>ROUNDDOWN(F62+J62+J63,2)</f>
        <v>0</v>
      </c>
    </row>
    <row r="63" spans="1:11" ht="26.25" customHeight="1" x14ac:dyDescent="0.15">
      <c r="A63" s="84"/>
      <c r="B63" s="86"/>
      <c r="C63" s="115"/>
      <c r="D63" s="90"/>
      <c r="E63" s="92"/>
      <c r="F63" s="94"/>
      <c r="G63" s="24" t="str">
        <f>[3]予定価格算出資料!G62</f>
        <v>その他季</v>
      </c>
      <c r="H63" s="25">
        <f>[3]予定価格算出資料!H62</f>
        <v>56754</v>
      </c>
      <c r="I63" s="145"/>
      <c r="J63" s="19">
        <f t="shared" si="0"/>
        <v>0</v>
      </c>
      <c r="K63" s="81"/>
    </row>
    <row r="64" spans="1:11" ht="26.25" customHeight="1" x14ac:dyDescent="0.15">
      <c r="A64" s="83">
        <f t="shared" ref="A64" si="22">A62+1</f>
        <v>26</v>
      </c>
      <c r="B64" s="85" t="str">
        <f>[3]予定価格算出資料!B63</f>
        <v>大原校区コミュニティセンター</v>
      </c>
      <c r="C64" s="114">
        <f>[3]予定価格算出資料!C63</f>
        <v>80</v>
      </c>
      <c r="D64" s="89"/>
      <c r="E64" s="91">
        <v>100</v>
      </c>
      <c r="F64" s="93">
        <f>12*ROUNDDOWN(C64*D64*((185-E64)/100),2)</f>
        <v>0</v>
      </c>
      <c r="G64" s="20" t="str">
        <f>[3]予定価格算出資料!G63</f>
        <v>夏季</v>
      </c>
      <c r="H64" s="21">
        <f>[3]予定価格算出資料!H63</f>
        <v>10698</v>
      </c>
      <c r="I64" s="146"/>
      <c r="J64" s="23">
        <f t="shared" si="0"/>
        <v>0</v>
      </c>
      <c r="K64" s="120">
        <f>ROUNDDOWN(F64+J64+J65,2)</f>
        <v>0</v>
      </c>
    </row>
    <row r="65" spans="1:18" ht="26.25" customHeight="1" x14ac:dyDescent="0.15">
      <c r="A65" s="84"/>
      <c r="B65" s="86"/>
      <c r="C65" s="115"/>
      <c r="D65" s="90"/>
      <c r="E65" s="92"/>
      <c r="F65" s="94"/>
      <c r="G65" s="24" t="str">
        <f>[3]予定価格算出資料!G64</f>
        <v>その他季</v>
      </c>
      <c r="H65" s="25">
        <f>[3]予定価格算出資料!H64</f>
        <v>27774</v>
      </c>
      <c r="I65" s="145"/>
      <c r="J65" s="19">
        <f t="shared" si="0"/>
        <v>0</v>
      </c>
      <c r="K65" s="81"/>
    </row>
    <row r="66" spans="1:18" ht="26.25" customHeight="1" x14ac:dyDescent="0.15">
      <c r="A66" s="83">
        <f t="shared" ref="A66" si="23">A64+1</f>
        <v>27</v>
      </c>
      <c r="B66" s="85" t="str">
        <f>[3]予定価格算出資料!B65</f>
        <v>小郡市体育館</v>
      </c>
      <c r="C66" s="114">
        <f>[3]予定価格算出資料!C65</f>
        <v>83</v>
      </c>
      <c r="D66" s="89"/>
      <c r="E66" s="91">
        <v>100</v>
      </c>
      <c r="F66" s="93">
        <f>12*ROUNDDOWN(C66*D66*((185-E66)/100),2)</f>
        <v>0</v>
      </c>
      <c r="G66" s="20" t="str">
        <f>[3]予定価格算出資料!G65</f>
        <v>夏季</v>
      </c>
      <c r="H66" s="21">
        <f>[3]予定価格算出資料!H65</f>
        <v>58567</v>
      </c>
      <c r="I66" s="146"/>
      <c r="J66" s="23">
        <f t="shared" si="0"/>
        <v>0</v>
      </c>
      <c r="K66" s="120">
        <f>ROUNDDOWN(F66+J66+J67,2)</f>
        <v>0</v>
      </c>
    </row>
    <row r="67" spans="1:18" ht="26.25" customHeight="1" x14ac:dyDescent="0.15">
      <c r="A67" s="84"/>
      <c r="B67" s="86"/>
      <c r="C67" s="115"/>
      <c r="D67" s="90"/>
      <c r="E67" s="92"/>
      <c r="F67" s="94"/>
      <c r="G67" s="24" t="str">
        <f>[3]予定価格算出資料!G66</f>
        <v>その他季</v>
      </c>
      <c r="H67" s="25">
        <f>[3]予定価格算出資料!H66</f>
        <v>157883</v>
      </c>
      <c r="I67" s="145"/>
      <c r="J67" s="19">
        <f t="shared" si="0"/>
        <v>0</v>
      </c>
      <c r="K67" s="81"/>
    </row>
    <row r="68" spans="1:18" ht="26.25" customHeight="1" x14ac:dyDescent="0.15">
      <c r="A68" s="83">
        <f t="shared" ref="A68" si="24">A66+1</f>
        <v>28</v>
      </c>
      <c r="B68" s="85" t="str">
        <f>[3]予定価格算出資料!B67</f>
        <v>小郡市埋蔵文化財調査センター</v>
      </c>
      <c r="C68" s="114">
        <f>[3]予定価格算出資料!C67</f>
        <v>63</v>
      </c>
      <c r="D68" s="89"/>
      <c r="E68" s="91">
        <v>100</v>
      </c>
      <c r="F68" s="93">
        <f>12*ROUNDDOWN(C68*D68*((185-E68)/100),2)</f>
        <v>0</v>
      </c>
      <c r="G68" s="20" t="str">
        <f>[3]予定価格算出資料!G67</f>
        <v>夏季</v>
      </c>
      <c r="H68" s="21">
        <f>[3]予定価格算出資料!H67</f>
        <v>12854</v>
      </c>
      <c r="I68" s="146"/>
      <c r="J68" s="23">
        <f t="shared" si="0"/>
        <v>0</v>
      </c>
      <c r="K68" s="120">
        <f>ROUNDDOWN(F68+J68+J69,2)</f>
        <v>0</v>
      </c>
    </row>
    <row r="69" spans="1:18" ht="26.25" customHeight="1" x14ac:dyDescent="0.15">
      <c r="A69" s="84"/>
      <c r="B69" s="86"/>
      <c r="C69" s="115"/>
      <c r="D69" s="90"/>
      <c r="E69" s="92"/>
      <c r="F69" s="94"/>
      <c r="G69" s="24" t="str">
        <f>[3]予定価格算出資料!G68</f>
        <v>その他季</v>
      </c>
      <c r="H69" s="25">
        <f>[3]予定価格算出資料!H68</f>
        <v>36617</v>
      </c>
      <c r="I69" s="145"/>
      <c r="J69" s="19">
        <f t="shared" si="0"/>
        <v>0</v>
      </c>
      <c r="K69" s="81"/>
    </row>
    <row r="70" spans="1:18" ht="26.25" customHeight="1" x14ac:dyDescent="0.15">
      <c r="A70" s="83">
        <f t="shared" ref="A70" si="25">A68+1</f>
        <v>29</v>
      </c>
      <c r="B70" s="85" t="str">
        <f>[3]予定価格算出資料!B69</f>
        <v>給食センター</v>
      </c>
      <c r="C70" s="114">
        <f>[3]予定価格算出資料!C69</f>
        <v>113</v>
      </c>
      <c r="D70" s="89"/>
      <c r="E70" s="91">
        <v>100</v>
      </c>
      <c r="F70" s="93">
        <f>12*ROUNDDOWN(C70*D70*((185-E70)/100),2)</f>
        <v>0</v>
      </c>
      <c r="G70" s="20" t="str">
        <f>[3]予定価格算出資料!G69</f>
        <v>夏季</v>
      </c>
      <c r="H70" s="21">
        <f>[3]予定価格算出資料!H69</f>
        <v>37970</v>
      </c>
      <c r="I70" s="146"/>
      <c r="J70" s="23">
        <f t="shared" si="0"/>
        <v>0</v>
      </c>
      <c r="K70" s="120">
        <f>ROUNDDOWN(F70+J70+J71,2)</f>
        <v>0</v>
      </c>
    </row>
    <row r="71" spans="1:18" ht="26.25" customHeight="1" x14ac:dyDescent="0.15">
      <c r="A71" s="84"/>
      <c r="B71" s="86"/>
      <c r="C71" s="115"/>
      <c r="D71" s="90"/>
      <c r="E71" s="92"/>
      <c r="F71" s="94"/>
      <c r="G71" s="24" t="str">
        <f>[3]予定価格算出資料!G70</f>
        <v>その他季</v>
      </c>
      <c r="H71" s="25">
        <f>[3]予定価格算出資料!H70</f>
        <v>118321</v>
      </c>
      <c r="I71" s="145"/>
      <c r="J71" s="19">
        <f t="shared" si="0"/>
        <v>0</v>
      </c>
      <c r="K71" s="81"/>
    </row>
    <row r="72" spans="1:18" ht="26.25" customHeight="1" x14ac:dyDescent="0.15">
      <c r="A72" s="83">
        <f t="shared" ref="A72" si="26">A70+1</f>
        <v>30</v>
      </c>
      <c r="B72" s="121" t="str">
        <f>[3]予定価格算出資料!B71</f>
        <v>小郡運動公園</v>
      </c>
      <c r="C72" s="114">
        <f>[3]予定価格算出資料!C71</f>
        <v>347</v>
      </c>
      <c r="D72" s="89"/>
      <c r="E72" s="91">
        <v>100</v>
      </c>
      <c r="F72" s="93">
        <f>12*ROUNDDOWN(C72*D72*((185-E72)/100),2)</f>
        <v>0</v>
      </c>
      <c r="G72" s="38" t="str">
        <f>[3]予定価格算出資料!G71</f>
        <v>ピーク</v>
      </c>
      <c r="H72" s="21">
        <f>[3]予定価格算出資料!H71</f>
        <v>9634</v>
      </c>
      <c r="I72" s="146"/>
      <c r="J72" s="23">
        <f t="shared" si="0"/>
        <v>0</v>
      </c>
      <c r="K72" s="120">
        <f>ROUNDDOWN(F72+J72+J73+J74+J75,2)</f>
        <v>0</v>
      </c>
      <c r="M72" s="39"/>
      <c r="N72" s="39"/>
      <c r="O72" s="39"/>
      <c r="P72" s="39"/>
      <c r="Q72" s="40"/>
    </row>
    <row r="73" spans="1:18" ht="26.25" customHeight="1" x14ac:dyDescent="0.15">
      <c r="A73" s="125"/>
      <c r="B73" s="134"/>
      <c r="C73" s="127"/>
      <c r="D73" s="128"/>
      <c r="E73" s="106"/>
      <c r="F73" s="107"/>
      <c r="G73" s="41" t="str">
        <f>[3]予定価格算出資料!G72</f>
        <v>夏季昼間</v>
      </c>
      <c r="H73" s="36">
        <f>[3]予定価格算出資料!H72</f>
        <v>41114</v>
      </c>
      <c r="I73" s="147"/>
      <c r="J73" s="31">
        <f t="shared" si="0"/>
        <v>0</v>
      </c>
      <c r="K73" s="129"/>
      <c r="N73" s="39"/>
      <c r="O73" s="39"/>
      <c r="P73" s="39"/>
      <c r="Q73" s="40"/>
    </row>
    <row r="74" spans="1:18" ht="26.25" customHeight="1" x14ac:dyDescent="0.15">
      <c r="A74" s="125"/>
      <c r="B74" s="134">
        <f>[3]予定価格算出資料!B73</f>
        <v>0</v>
      </c>
      <c r="C74" s="127"/>
      <c r="D74" s="128"/>
      <c r="E74" s="138"/>
      <c r="F74" s="138"/>
      <c r="G74" s="41" t="str">
        <f>[3]予定価格算出資料!G73</f>
        <v>その他季昼間</v>
      </c>
      <c r="H74" s="36">
        <f>[3]予定価格算出資料!H73</f>
        <v>119608</v>
      </c>
      <c r="I74" s="147"/>
      <c r="J74" s="31">
        <f t="shared" si="0"/>
        <v>0</v>
      </c>
      <c r="K74" s="140"/>
      <c r="M74" s="39"/>
      <c r="N74" s="39"/>
      <c r="O74" s="39"/>
      <c r="P74" s="39"/>
      <c r="Q74" s="40"/>
    </row>
    <row r="75" spans="1:18" ht="26.25" customHeight="1" thickBot="1" x14ac:dyDescent="0.2">
      <c r="A75" s="133"/>
      <c r="B75" s="135"/>
      <c r="C75" s="136"/>
      <c r="D75" s="137"/>
      <c r="E75" s="139"/>
      <c r="F75" s="139"/>
      <c r="G75" s="24" t="str">
        <f>[3]予定価格算出資料!G74</f>
        <v>夜間</v>
      </c>
      <c r="H75" s="25">
        <f>[3]予定価格算出資料!H74</f>
        <v>93075</v>
      </c>
      <c r="I75" s="145"/>
      <c r="J75" s="19">
        <f t="shared" si="0"/>
        <v>0</v>
      </c>
      <c r="K75" s="141"/>
      <c r="M75" s="39"/>
      <c r="N75" s="39"/>
      <c r="O75" s="39"/>
      <c r="P75" s="39"/>
      <c r="Q75" s="40"/>
    </row>
    <row r="76" spans="1:18" s="49" customFormat="1" ht="27" customHeight="1" thickBot="1" x14ac:dyDescent="0.2">
      <c r="A76" s="76" t="s">
        <v>28</v>
      </c>
      <c r="B76" s="78"/>
      <c r="C76" s="42">
        <f>SUM(C10:C75)</f>
        <v>3907</v>
      </c>
      <c r="D76" s="61"/>
      <c r="E76" s="43"/>
      <c r="F76" s="44">
        <f>SUM(F10:F75)</f>
        <v>0</v>
      </c>
      <c r="G76" s="45"/>
      <c r="H76" s="46">
        <f>SUM(H10:H75)</f>
        <v>5244631</v>
      </c>
      <c r="I76" s="149"/>
      <c r="J76" s="47">
        <f>SUM(J10:J75)</f>
        <v>0</v>
      </c>
      <c r="K76" s="48">
        <f>SUM(K10:K75)</f>
        <v>0</v>
      </c>
      <c r="L76" s="49" t="s">
        <v>29</v>
      </c>
      <c r="M76" s="50"/>
      <c r="O76" s="51"/>
      <c r="P76" s="51"/>
      <c r="Q76" s="52"/>
      <c r="R76" s="2"/>
    </row>
    <row r="77" spans="1:18" ht="27" customHeight="1" thickBot="1" x14ac:dyDescent="0.2">
      <c r="C77" s="53"/>
      <c r="D77" s="54"/>
      <c r="E77" s="53"/>
      <c r="F77" s="54"/>
      <c r="G77" s="53"/>
      <c r="H77" s="54"/>
      <c r="I77" s="54"/>
      <c r="J77" s="54"/>
      <c r="K77" s="54"/>
      <c r="M77" s="39"/>
      <c r="N77" s="39"/>
      <c r="O77" s="39"/>
      <c r="P77" s="39"/>
    </row>
    <row r="78" spans="1:18" ht="27" customHeight="1" thickBot="1" x14ac:dyDescent="0.2">
      <c r="B78" s="130" t="s">
        <v>30</v>
      </c>
      <c r="C78" s="130"/>
      <c r="D78" s="130"/>
      <c r="E78" s="130"/>
      <c r="F78" s="130"/>
      <c r="G78" s="130"/>
      <c r="I78" s="55" t="s">
        <v>31</v>
      </c>
      <c r="J78" s="49" t="s">
        <v>32</v>
      </c>
      <c r="K78" s="56">
        <f>ROUNDDOWN(K76,0)</f>
        <v>0</v>
      </c>
      <c r="L78" s="2" t="s">
        <v>33</v>
      </c>
      <c r="M78" s="131"/>
      <c r="N78" s="131"/>
      <c r="O78" s="39"/>
      <c r="P78" s="39"/>
      <c r="Q78" s="57"/>
    </row>
    <row r="79" spans="1:18" ht="27" customHeight="1" thickBot="1" x14ac:dyDescent="0.2">
      <c r="B79" s="130"/>
      <c r="C79" s="130"/>
      <c r="D79" s="130"/>
      <c r="E79" s="130"/>
      <c r="F79" s="130"/>
      <c r="G79" s="130"/>
      <c r="K79" s="58"/>
      <c r="M79" s="39"/>
      <c r="N79" s="39"/>
      <c r="O79" s="39"/>
      <c r="P79" s="39"/>
    </row>
    <row r="80" spans="1:18" ht="27" customHeight="1" thickBot="1" x14ac:dyDescent="0.2">
      <c r="B80" s="130"/>
      <c r="C80" s="130"/>
      <c r="D80" s="130"/>
      <c r="E80" s="130"/>
      <c r="F80" s="130"/>
      <c r="G80" s="130"/>
      <c r="H80" s="59" t="s">
        <v>34</v>
      </c>
      <c r="I80" s="55" t="s">
        <v>35</v>
      </c>
      <c r="J80" s="49" t="s">
        <v>36</v>
      </c>
      <c r="K80" s="60">
        <f>ROUNDUP(K78*100/108,0)</f>
        <v>0</v>
      </c>
      <c r="L80" s="2" t="s">
        <v>37</v>
      </c>
      <c r="M80" s="39"/>
      <c r="N80" s="39"/>
      <c r="O80" s="39"/>
      <c r="P80" s="39"/>
      <c r="Q80" s="132"/>
      <c r="R80" s="132"/>
    </row>
    <row r="81" spans="2:16" ht="27" customHeight="1" x14ac:dyDescent="0.15">
      <c r="B81" s="130"/>
      <c r="C81" s="130"/>
      <c r="D81" s="130"/>
      <c r="E81" s="130"/>
      <c r="F81" s="130"/>
      <c r="G81" s="130"/>
      <c r="H81" s="49"/>
      <c r="K81" s="49" t="s">
        <v>38</v>
      </c>
      <c r="M81" s="39"/>
      <c r="N81" s="39"/>
      <c r="O81" s="39"/>
      <c r="P81" s="39"/>
    </row>
    <row r="82" spans="2:16" ht="67.5" customHeight="1" x14ac:dyDescent="0.15">
      <c r="B82" s="130"/>
      <c r="C82" s="130"/>
      <c r="D82" s="130"/>
      <c r="E82" s="130"/>
      <c r="F82" s="130"/>
      <c r="G82" s="130"/>
    </row>
  </sheetData>
  <sheetProtection password="83AF" sheet="1" objects="1" scenarios="1" selectLockedCells="1"/>
  <mergeCells count="233">
    <mergeCell ref="A76:B76"/>
    <mergeCell ref="B78:G82"/>
    <mergeCell ref="M78:N78"/>
    <mergeCell ref="Q80:R80"/>
    <mergeCell ref="K70:K71"/>
    <mergeCell ref="A72:A75"/>
    <mergeCell ref="B72:B75"/>
    <mergeCell ref="C72:C75"/>
    <mergeCell ref="D72:D75"/>
    <mergeCell ref="E72:E75"/>
    <mergeCell ref="F72:F75"/>
    <mergeCell ref="K72:K75"/>
    <mergeCell ref="A70:A71"/>
    <mergeCell ref="B70:B71"/>
    <mergeCell ref="C70:C71"/>
    <mergeCell ref="D70:D71"/>
    <mergeCell ref="E70:E71"/>
    <mergeCell ref="F70:F71"/>
    <mergeCell ref="K66:K67"/>
    <mergeCell ref="A68:A69"/>
    <mergeCell ref="B68:B69"/>
    <mergeCell ref="C68:C69"/>
    <mergeCell ref="D68:D69"/>
    <mergeCell ref="E68:E69"/>
    <mergeCell ref="F68:F69"/>
    <mergeCell ref="K68:K69"/>
    <mergeCell ref="A66:A67"/>
    <mergeCell ref="B66:B67"/>
    <mergeCell ref="C66:C67"/>
    <mergeCell ref="D66:D67"/>
    <mergeCell ref="E66:E67"/>
    <mergeCell ref="F66:F67"/>
    <mergeCell ref="K62:K63"/>
    <mergeCell ref="A64:A65"/>
    <mergeCell ref="B64:B65"/>
    <mergeCell ref="C64:C65"/>
    <mergeCell ref="D64:D65"/>
    <mergeCell ref="E64:E65"/>
    <mergeCell ref="F64:F65"/>
    <mergeCell ref="K64:K65"/>
    <mergeCell ref="A62:A63"/>
    <mergeCell ref="B62:B63"/>
    <mergeCell ref="C62:C63"/>
    <mergeCell ref="D62:D63"/>
    <mergeCell ref="E62:E63"/>
    <mergeCell ref="F62:F63"/>
    <mergeCell ref="K58:K59"/>
    <mergeCell ref="A60:A61"/>
    <mergeCell ref="B60:B61"/>
    <mergeCell ref="C60:C61"/>
    <mergeCell ref="D60:D61"/>
    <mergeCell ref="E60:E61"/>
    <mergeCell ref="F60:F61"/>
    <mergeCell ref="K60:K61"/>
    <mergeCell ref="A58:A59"/>
    <mergeCell ref="B58:B59"/>
    <mergeCell ref="C58:C59"/>
    <mergeCell ref="D58:D59"/>
    <mergeCell ref="E58:E59"/>
    <mergeCell ref="F58:F59"/>
    <mergeCell ref="K54:K55"/>
    <mergeCell ref="A56:A57"/>
    <mergeCell ref="B56:B57"/>
    <mergeCell ref="C56:C57"/>
    <mergeCell ref="D56:D57"/>
    <mergeCell ref="E56:E57"/>
    <mergeCell ref="F56:F57"/>
    <mergeCell ref="K56:K57"/>
    <mergeCell ref="A54:A55"/>
    <mergeCell ref="B54:B55"/>
    <mergeCell ref="C54:C55"/>
    <mergeCell ref="D54:D55"/>
    <mergeCell ref="E54:E55"/>
    <mergeCell ref="F54:F55"/>
    <mergeCell ref="K48:K51"/>
    <mergeCell ref="A52:A53"/>
    <mergeCell ref="B52:B53"/>
    <mergeCell ref="C52:C53"/>
    <mergeCell ref="D52:D53"/>
    <mergeCell ref="E52:E53"/>
    <mergeCell ref="F52:F53"/>
    <mergeCell ref="K52:K53"/>
    <mergeCell ref="A48:A51"/>
    <mergeCell ref="B48:B51"/>
    <mergeCell ref="C48:C51"/>
    <mergeCell ref="D48:D51"/>
    <mergeCell ref="E48:E51"/>
    <mergeCell ref="F48:F51"/>
    <mergeCell ref="K42:K43"/>
    <mergeCell ref="A44:A47"/>
    <mergeCell ref="B44:B47"/>
    <mergeCell ref="C44:C47"/>
    <mergeCell ref="D44:D47"/>
    <mergeCell ref="E44:E47"/>
    <mergeCell ref="F44:F47"/>
    <mergeCell ref="K44:K47"/>
    <mergeCell ref="A42:A43"/>
    <mergeCell ref="B42:B43"/>
    <mergeCell ref="C42:C43"/>
    <mergeCell ref="D42:D43"/>
    <mergeCell ref="E42:E43"/>
    <mergeCell ref="F42:F43"/>
    <mergeCell ref="K38:K39"/>
    <mergeCell ref="A40:A41"/>
    <mergeCell ref="B40:B41"/>
    <mergeCell ref="C40:C41"/>
    <mergeCell ref="D40:D41"/>
    <mergeCell ref="E40:E41"/>
    <mergeCell ref="F40:F41"/>
    <mergeCell ref="K40:K41"/>
    <mergeCell ref="A38:A39"/>
    <mergeCell ref="B38:B39"/>
    <mergeCell ref="C38:C39"/>
    <mergeCell ref="D38:D39"/>
    <mergeCell ref="E38:E39"/>
    <mergeCell ref="F38:F39"/>
    <mergeCell ref="K34:K35"/>
    <mergeCell ref="A36:A37"/>
    <mergeCell ref="B36:B37"/>
    <mergeCell ref="C36:C37"/>
    <mergeCell ref="D36:D37"/>
    <mergeCell ref="E36:E37"/>
    <mergeCell ref="F36:F37"/>
    <mergeCell ref="K36:K37"/>
    <mergeCell ref="A34:A35"/>
    <mergeCell ref="B34:B35"/>
    <mergeCell ref="C34:C35"/>
    <mergeCell ref="D34:D35"/>
    <mergeCell ref="E34:E35"/>
    <mergeCell ref="F34:F35"/>
    <mergeCell ref="K30:K31"/>
    <mergeCell ref="A32:A33"/>
    <mergeCell ref="B32:B33"/>
    <mergeCell ref="C32:C33"/>
    <mergeCell ref="D32:D33"/>
    <mergeCell ref="E32:E33"/>
    <mergeCell ref="F32:F33"/>
    <mergeCell ref="K32:K33"/>
    <mergeCell ref="A30:A31"/>
    <mergeCell ref="B30:B31"/>
    <mergeCell ref="C30:C31"/>
    <mergeCell ref="D30:D31"/>
    <mergeCell ref="E30:E31"/>
    <mergeCell ref="F30:F31"/>
    <mergeCell ref="K26:K27"/>
    <mergeCell ref="A28:A29"/>
    <mergeCell ref="B28:B29"/>
    <mergeCell ref="C28:C29"/>
    <mergeCell ref="D28:D29"/>
    <mergeCell ref="E28:E29"/>
    <mergeCell ref="F28:F29"/>
    <mergeCell ref="K28:K29"/>
    <mergeCell ref="A26:A27"/>
    <mergeCell ref="B26:B27"/>
    <mergeCell ref="C26:C27"/>
    <mergeCell ref="D26:D27"/>
    <mergeCell ref="E26:E27"/>
    <mergeCell ref="F26:F27"/>
    <mergeCell ref="K22:K23"/>
    <mergeCell ref="A24:A25"/>
    <mergeCell ref="B24:B25"/>
    <mergeCell ref="C24:C25"/>
    <mergeCell ref="D24:D25"/>
    <mergeCell ref="E24:E25"/>
    <mergeCell ref="F24:F25"/>
    <mergeCell ref="K24:K25"/>
    <mergeCell ref="A22:A23"/>
    <mergeCell ref="B22:B23"/>
    <mergeCell ref="C22:C23"/>
    <mergeCell ref="D22:D23"/>
    <mergeCell ref="E22:E23"/>
    <mergeCell ref="F22:F23"/>
    <mergeCell ref="K18:K19"/>
    <mergeCell ref="A20:A21"/>
    <mergeCell ref="B20:B21"/>
    <mergeCell ref="C20:C21"/>
    <mergeCell ref="D20:D21"/>
    <mergeCell ref="E20:E21"/>
    <mergeCell ref="F20:F21"/>
    <mergeCell ref="K20:K21"/>
    <mergeCell ref="A18:A19"/>
    <mergeCell ref="B18:B19"/>
    <mergeCell ref="C18:C19"/>
    <mergeCell ref="D18:D19"/>
    <mergeCell ref="E18:E19"/>
    <mergeCell ref="F18:F19"/>
    <mergeCell ref="K14:K15"/>
    <mergeCell ref="A16:A17"/>
    <mergeCell ref="B16:B17"/>
    <mergeCell ref="C16:C17"/>
    <mergeCell ref="D16:D17"/>
    <mergeCell ref="E16:E17"/>
    <mergeCell ref="F16:F17"/>
    <mergeCell ref="K16:K17"/>
    <mergeCell ref="A14:A15"/>
    <mergeCell ref="B14:B15"/>
    <mergeCell ref="C14:C15"/>
    <mergeCell ref="D14:D15"/>
    <mergeCell ref="E14:E15"/>
    <mergeCell ref="F14:F15"/>
    <mergeCell ref="K10:K11"/>
    <mergeCell ref="A12:A13"/>
    <mergeCell ref="B12:B13"/>
    <mergeCell ref="C12:C13"/>
    <mergeCell ref="D12:D13"/>
    <mergeCell ref="E12:E13"/>
    <mergeCell ref="F12:F13"/>
    <mergeCell ref="K12:K13"/>
    <mergeCell ref="J6:J7"/>
    <mergeCell ref="G8:H8"/>
    <mergeCell ref="G9:H9"/>
    <mergeCell ref="A10:A11"/>
    <mergeCell ref="B10:B11"/>
    <mergeCell ref="C10:C11"/>
    <mergeCell ref="D10:D11"/>
    <mergeCell ref="E10:E11"/>
    <mergeCell ref="F10:F11"/>
    <mergeCell ref="C6:C7"/>
    <mergeCell ref="D6:D7"/>
    <mergeCell ref="E6:E7"/>
    <mergeCell ref="F6:F7"/>
    <mergeCell ref="G6:H7"/>
    <mergeCell ref="I6:I7"/>
    <mergeCell ref="A1:F1"/>
    <mergeCell ref="H1:L4"/>
    <mergeCell ref="A2:F2"/>
    <mergeCell ref="A3:F3"/>
    <mergeCell ref="A4:F4"/>
    <mergeCell ref="A5:A9"/>
    <mergeCell ref="B5:B9"/>
    <mergeCell ref="C5:F5"/>
    <mergeCell ref="G5:J5"/>
    <mergeCell ref="K5:K7"/>
  </mergeCells>
  <phoneticPr fontId="3"/>
  <printOptions horizontalCentered="1"/>
  <pageMargins left="0.78740157480314965" right="0.78740157480314965" top="1.1811023622047245" bottom="0" header="0.19685039370078741" footer="0.19685039370078741"/>
  <pageSetup paperSize="8"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別紙6-1</vt:lpstr>
      <vt:lpstr>'別紙6-1'!Print_Area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dcterms:created xsi:type="dcterms:W3CDTF">2018-08-30T07:44:48Z</dcterms:created>
  <dcterms:modified xsi:type="dcterms:W3CDTF">2018-08-31T08:30:09Z</dcterms:modified>
</cp:coreProperties>
</file>