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物品役務）\Ｒ３\1015電力\公告用\04入札書・入札内訳書\"/>
    </mc:Choice>
  </mc:AlternateContent>
  <bookViews>
    <workbookView xWindow="-30" yWindow="-30" windowWidth="9855" windowHeight="8730" tabRatio="903" firstSheet="1" activeTab="1"/>
  </bookViews>
  <sheets>
    <sheet name="別紙6-2" sheetId="10" state="hidden" r:id="rId1"/>
    <sheet name="別紙6-1" sheetId="29" r:id="rId2"/>
  </sheets>
  <externalReferences>
    <externalReference r:id="rId3"/>
    <externalReference r:id="rId4"/>
  </externalReferences>
  <definedNames>
    <definedName name="_xlnm.Print_Area" localSheetId="1">'別紙6-1'!$A$1:$L$86</definedName>
    <definedName name="_xlnm.Print_Area" localSheetId="0">'別紙6-2'!$A$1:$L$75</definedName>
    <definedName name="使用電力調整率" localSheetId="1">'[1]（九州電力）２７年１０月～２８年９月度予想金額'!#REF!</definedName>
    <definedName name="使用電力調整率" localSheetId="0">'[1]（九州電力）２７年１０月～２８年９月度予想金額'!#REF!</definedName>
    <definedName name="使用電力調整率">'[2]（九州電力）２７年１０月～２８年９月度予想金額'!#REF!</definedName>
    <definedName name="試算" localSheetId="1">'[2]（九州電力）２７年１０月～２８年９月度予想金額'!#REF!</definedName>
    <definedName name="試算">'[2]（九州電力）２７年１０月～２８年９月度予想金額'!#REF!</definedName>
    <definedName name="予定価格試算" localSheetId="1">'[2]（九州電力）２７年１０月～２８年９月度予想金額'!#REF!</definedName>
    <definedName name="予定価格試算">'[2]（九州電力）２７年１０月～２８年９月度予想金額'!#REF!</definedName>
    <definedName name="予定価格試算2" localSheetId="1">'[2]（九州電力）２７年１０月～２８年９月度予想金額'!#REF!</definedName>
    <definedName name="予定価格試算2">'[2]（九州電力）２７年１０月～２８年９月度予想金額'!#REF!</definedName>
  </definedNames>
  <calcPr calcId="162913"/>
</workbook>
</file>

<file path=xl/calcChain.xml><?xml version="1.0" encoding="utf-8"?>
<calcChain xmlns="http://schemas.openxmlformats.org/spreadsheetml/2006/main">
  <c r="F10" i="29" l="1"/>
  <c r="H78" i="29" l="1"/>
  <c r="J77" i="29"/>
  <c r="J76" i="29"/>
  <c r="J75" i="29"/>
  <c r="J74" i="29"/>
  <c r="F74" i="29"/>
  <c r="J73" i="29"/>
  <c r="J72" i="29"/>
  <c r="F72" i="29"/>
  <c r="K72" i="29" s="1"/>
  <c r="J71" i="29"/>
  <c r="J70" i="29"/>
  <c r="F70" i="29"/>
  <c r="K70" i="29" s="1"/>
  <c r="J69" i="29"/>
  <c r="J68" i="29"/>
  <c r="F68" i="29"/>
  <c r="K68" i="29" s="1"/>
  <c r="J67" i="29"/>
  <c r="J66" i="29"/>
  <c r="F66" i="29"/>
  <c r="K66" i="29" s="1"/>
  <c r="J65" i="29"/>
  <c r="J64" i="29"/>
  <c r="F64" i="29"/>
  <c r="K64" i="29" s="1"/>
  <c r="J63" i="29"/>
  <c r="J62" i="29"/>
  <c r="F62" i="29"/>
  <c r="J61" i="29"/>
  <c r="J60" i="29"/>
  <c r="F60" i="29"/>
  <c r="K60" i="29" s="1"/>
  <c r="J59" i="29"/>
  <c r="J58" i="29"/>
  <c r="F58" i="29"/>
  <c r="J57" i="29"/>
  <c r="J56" i="29"/>
  <c r="F56" i="29"/>
  <c r="K56" i="29" s="1"/>
  <c r="J55" i="29"/>
  <c r="J54" i="29"/>
  <c r="F54" i="29"/>
  <c r="K54" i="29" s="1"/>
  <c r="J53" i="29"/>
  <c r="J52" i="29"/>
  <c r="J51" i="29"/>
  <c r="J50" i="29"/>
  <c r="F50" i="29"/>
  <c r="K50" i="29" s="1"/>
  <c r="J49" i="29"/>
  <c r="J48" i="29"/>
  <c r="J47" i="29"/>
  <c r="J46" i="29"/>
  <c r="F46" i="29"/>
  <c r="K46" i="29" s="1"/>
  <c r="J45" i="29"/>
  <c r="J44" i="29"/>
  <c r="F44" i="29"/>
  <c r="J43" i="29"/>
  <c r="J42" i="29"/>
  <c r="F42" i="29"/>
  <c r="K42" i="29" s="1"/>
  <c r="A42" i="29"/>
  <c r="A44" i="29" s="1"/>
  <c r="A46" i="29" s="1"/>
  <c r="A50" i="29" s="1"/>
  <c r="A54" i="29" s="1"/>
  <c r="A56" i="29" s="1"/>
  <c r="A58" i="29" s="1"/>
  <c r="A60" i="29" s="1"/>
  <c r="A62" i="29" s="1"/>
  <c r="A64" i="29" s="1"/>
  <c r="A66" i="29" s="1"/>
  <c r="A68" i="29" s="1"/>
  <c r="A70" i="29" s="1"/>
  <c r="A72" i="29" s="1"/>
  <c r="A74" i="29" s="1"/>
  <c r="J41" i="29"/>
  <c r="J40" i="29"/>
  <c r="F40" i="29"/>
  <c r="K40" i="29" s="1"/>
  <c r="J39" i="29"/>
  <c r="J38" i="29"/>
  <c r="F38" i="29"/>
  <c r="K38" i="29" s="1"/>
  <c r="J37" i="29"/>
  <c r="J36" i="29"/>
  <c r="F36" i="29"/>
  <c r="K36" i="29" s="1"/>
  <c r="J35" i="29"/>
  <c r="J34" i="29"/>
  <c r="F34" i="29"/>
  <c r="K34" i="29" s="1"/>
  <c r="J33" i="29"/>
  <c r="J32" i="29"/>
  <c r="F32" i="29"/>
  <c r="K32" i="29" s="1"/>
  <c r="J31" i="29"/>
  <c r="J30" i="29"/>
  <c r="F30" i="29"/>
  <c r="K30" i="29" s="1"/>
  <c r="J29" i="29"/>
  <c r="J28" i="29"/>
  <c r="F28" i="29"/>
  <c r="K28" i="29" s="1"/>
  <c r="J27" i="29"/>
  <c r="J26" i="29"/>
  <c r="F26" i="29"/>
  <c r="K26" i="29" s="1"/>
  <c r="J25" i="29"/>
  <c r="J24" i="29"/>
  <c r="F24" i="29"/>
  <c r="K24" i="29" s="1"/>
  <c r="J23" i="29"/>
  <c r="J22" i="29"/>
  <c r="F22" i="29"/>
  <c r="K22" i="29" s="1"/>
  <c r="J21" i="29"/>
  <c r="J20" i="29"/>
  <c r="F20" i="29"/>
  <c r="K20" i="29" s="1"/>
  <c r="J19" i="29"/>
  <c r="J18" i="29"/>
  <c r="F18" i="29"/>
  <c r="K18" i="29" s="1"/>
  <c r="J17" i="29"/>
  <c r="J16" i="29"/>
  <c r="F16" i="29"/>
  <c r="K16" i="29" s="1"/>
  <c r="J15" i="29"/>
  <c r="J14" i="29"/>
  <c r="F14" i="29"/>
  <c r="K14" i="29" s="1"/>
  <c r="J13" i="29"/>
  <c r="J12" i="29"/>
  <c r="J78" i="29" s="1"/>
  <c r="F12" i="29"/>
  <c r="A12" i="29"/>
  <c r="A14" i="29" s="1"/>
  <c r="A16" i="29" s="1"/>
  <c r="A18" i="29" s="1"/>
  <c r="A20" i="29" s="1"/>
  <c r="A22" i="29" s="1"/>
  <c r="A24" i="29" s="1"/>
  <c r="A26" i="29" s="1"/>
  <c r="A28" i="29" s="1"/>
  <c r="A30" i="29" s="1"/>
  <c r="A32" i="29" s="1"/>
  <c r="J11" i="29"/>
  <c r="J10" i="29"/>
  <c r="K10" i="29"/>
  <c r="K58" i="29" l="1"/>
  <c r="K74" i="29"/>
  <c r="C78" i="29"/>
  <c r="K12" i="29"/>
  <c r="K78" i="29" s="1"/>
  <c r="K80" i="29" s="1"/>
  <c r="K82" i="29" s="1"/>
  <c r="K44" i="29"/>
  <c r="K62" i="29"/>
  <c r="F78" i="29"/>
  <c r="I69" i="10" l="1"/>
  <c r="I68" i="10"/>
  <c r="I67" i="10"/>
  <c r="I66" i="10"/>
  <c r="H69" i="10"/>
  <c r="J69" i="10" s="1"/>
  <c r="H68" i="10"/>
  <c r="J68" i="10" s="1"/>
  <c r="H67" i="10"/>
  <c r="J67" i="10" s="1"/>
  <c r="H66" i="10"/>
  <c r="D66" i="10"/>
  <c r="R67" i="10"/>
  <c r="S67" i="10" s="1"/>
  <c r="R66" i="10"/>
  <c r="S66" i="10" s="1"/>
  <c r="H11" i="10"/>
  <c r="H12" i="10"/>
  <c r="H13" i="10"/>
  <c r="H15" i="10"/>
  <c r="H17" i="10"/>
  <c r="H18" i="10"/>
  <c r="H19" i="10"/>
  <c r="H21" i="10"/>
  <c r="H22" i="10"/>
  <c r="H23" i="10"/>
  <c r="H25" i="10"/>
  <c r="H27" i="10"/>
  <c r="H28" i="10"/>
  <c r="J28" i="10" s="1"/>
  <c r="H29" i="10"/>
  <c r="H31" i="10"/>
  <c r="H33" i="10"/>
  <c r="H35" i="10"/>
  <c r="H37" i="10"/>
  <c r="H38" i="10"/>
  <c r="H39" i="10"/>
  <c r="H49" i="10"/>
  <c r="H51" i="10"/>
  <c r="H53" i="10"/>
  <c r="H55" i="10"/>
  <c r="H57" i="10"/>
  <c r="H59" i="10"/>
  <c r="H61" i="10"/>
  <c r="H63" i="10"/>
  <c r="H65" i="10"/>
  <c r="D10" i="10"/>
  <c r="I10" i="10"/>
  <c r="I11" i="10"/>
  <c r="D12" i="10"/>
  <c r="I12" i="10"/>
  <c r="I13" i="10"/>
  <c r="J13" i="10" s="1"/>
  <c r="D14" i="10"/>
  <c r="I14" i="10"/>
  <c r="N15" i="10" s="1"/>
  <c r="I15" i="10"/>
  <c r="D16" i="10"/>
  <c r="I16" i="10"/>
  <c r="I17" i="10"/>
  <c r="D18" i="10"/>
  <c r="I18" i="10"/>
  <c r="I19" i="10"/>
  <c r="D20" i="10"/>
  <c r="C22" i="10"/>
  <c r="D22" i="10"/>
  <c r="I22" i="10"/>
  <c r="I23" i="10"/>
  <c r="D24" i="10"/>
  <c r="I24" i="10"/>
  <c r="N25" i="10" s="1"/>
  <c r="I25" i="10"/>
  <c r="J25" i="10"/>
  <c r="D26" i="10"/>
  <c r="I26" i="10"/>
  <c r="I27" i="10"/>
  <c r="D28" i="10"/>
  <c r="I28" i="10"/>
  <c r="I29" i="10"/>
  <c r="D30" i="10"/>
  <c r="I30" i="10"/>
  <c r="I31" i="10"/>
  <c r="D32" i="10"/>
  <c r="I32" i="10"/>
  <c r="I33" i="10"/>
  <c r="C34" i="10"/>
  <c r="D34" i="10"/>
  <c r="I34" i="10"/>
  <c r="I35" i="10"/>
  <c r="J35" i="10" s="1"/>
  <c r="D36" i="10"/>
  <c r="I36" i="10"/>
  <c r="I37" i="10"/>
  <c r="D38" i="10"/>
  <c r="I38" i="10"/>
  <c r="J38" i="10" s="1"/>
  <c r="I39" i="10"/>
  <c r="D40" i="10"/>
  <c r="I40" i="10"/>
  <c r="I41" i="10"/>
  <c r="I42" i="10"/>
  <c r="I43" i="10"/>
  <c r="D44" i="10"/>
  <c r="C48" i="10"/>
  <c r="D48" i="10"/>
  <c r="I48" i="10"/>
  <c r="I49" i="10"/>
  <c r="J49" i="10" s="1"/>
  <c r="C50" i="10"/>
  <c r="D50" i="10"/>
  <c r="I50" i="10"/>
  <c r="I51" i="10"/>
  <c r="D52" i="10"/>
  <c r="I52" i="10"/>
  <c r="I53" i="10"/>
  <c r="J53" i="10" s="1"/>
  <c r="D54" i="10"/>
  <c r="I54" i="10"/>
  <c r="I55" i="10"/>
  <c r="D56" i="10"/>
  <c r="I56" i="10"/>
  <c r="I57" i="10"/>
  <c r="D58" i="10"/>
  <c r="I58" i="10"/>
  <c r="I59" i="10"/>
  <c r="J59" i="10" s="1"/>
  <c r="D60" i="10"/>
  <c r="I60" i="10"/>
  <c r="I61" i="10"/>
  <c r="D62" i="10"/>
  <c r="I62" i="10"/>
  <c r="I63" i="10"/>
  <c r="D64" i="10"/>
  <c r="I64" i="10"/>
  <c r="I65" i="10"/>
  <c r="B48" i="10"/>
  <c r="B36" i="10"/>
  <c r="R27" i="10"/>
  <c r="S27" i="10" s="1"/>
  <c r="N27" i="10"/>
  <c r="R26" i="10"/>
  <c r="S26" i="10"/>
  <c r="R23" i="10"/>
  <c r="S23" i="10" s="1"/>
  <c r="R22" i="10"/>
  <c r="S22" i="10" s="1"/>
  <c r="I46" i="10"/>
  <c r="H48" i="10"/>
  <c r="J48" i="10" s="1"/>
  <c r="H54" i="10"/>
  <c r="A2" i="10"/>
  <c r="R37" i="10"/>
  <c r="S37" i="10"/>
  <c r="R36" i="10"/>
  <c r="S36" i="10"/>
  <c r="R30" i="10"/>
  <c r="S30" i="10"/>
  <c r="R19" i="10"/>
  <c r="S19" i="10"/>
  <c r="R18" i="10"/>
  <c r="S18" i="10"/>
  <c r="R17" i="10"/>
  <c r="S17" i="10"/>
  <c r="R16" i="10"/>
  <c r="S16" i="10"/>
  <c r="N33" i="10"/>
  <c r="N37" i="10"/>
  <c r="N17" i="10"/>
  <c r="N13" i="10"/>
  <c r="N35" i="10"/>
  <c r="I44" i="10"/>
  <c r="H56" i="10"/>
  <c r="H64" i="10"/>
  <c r="H58" i="10"/>
  <c r="M59" i="10" s="1"/>
  <c r="H52" i="10"/>
  <c r="H34" i="10"/>
  <c r="J34" i="10" s="1"/>
  <c r="O35" i="10" s="1"/>
  <c r="H50" i="10"/>
  <c r="H41" i="10"/>
  <c r="J41" i="10" s="1"/>
  <c r="H36" i="10"/>
  <c r="M37" i="10" s="1"/>
  <c r="M55" i="10"/>
  <c r="J54" i="10"/>
  <c r="M49" i="10"/>
  <c r="H20" i="10"/>
  <c r="M39" i="10"/>
  <c r="J39" i="10"/>
  <c r="J12" i="10"/>
  <c r="O13" i="10" s="1"/>
  <c r="M13" i="10"/>
  <c r="J29" i="10"/>
  <c r="N29" i="10"/>
  <c r="M19" i="10"/>
  <c r="M69" i="10"/>
  <c r="J52" i="10"/>
  <c r="M53" i="10"/>
  <c r="J36" i="10"/>
  <c r="M35" i="10" l="1"/>
  <c r="M29" i="10"/>
  <c r="J65" i="10"/>
  <c r="J57" i="10"/>
  <c r="J17" i="10"/>
  <c r="F22" i="10"/>
  <c r="J63" i="10"/>
  <c r="J55" i="10"/>
  <c r="J33" i="10"/>
  <c r="J27" i="10"/>
  <c r="J15" i="10"/>
  <c r="F50" i="10"/>
  <c r="J61" i="10"/>
  <c r="J31" i="10"/>
  <c r="J58" i="10"/>
  <c r="H26" i="10"/>
  <c r="H30" i="10"/>
  <c r="H42" i="10"/>
  <c r="J42" i="10" s="1"/>
  <c r="J18" i="10"/>
  <c r="N19" i="10"/>
  <c r="J64" i="10"/>
  <c r="M65" i="10"/>
  <c r="H60" i="10"/>
  <c r="N67" i="10"/>
  <c r="J66" i="10"/>
  <c r="O67" i="10" s="1"/>
  <c r="H46" i="10"/>
  <c r="J46" i="10" s="1"/>
  <c r="H24" i="10"/>
  <c r="F48" i="10"/>
  <c r="K48" i="10" s="1"/>
  <c r="F34" i="10"/>
  <c r="K34" i="10" s="1"/>
  <c r="J51" i="10"/>
  <c r="J37" i="10"/>
  <c r="O37" i="10" s="1"/>
  <c r="J19" i="10"/>
  <c r="B14" i="10"/>
  <c r="B60" i="10"/>
  <c r="B20" i="10"/>
  <c r="B28" i="10"/>
  <c r="B62" i="10"/>
  <c r="N11" i="10"/>
  <c r="J11" i="10"/>
  <c r="B66" i="10"/>
  <c r="B58" i="10"/>
  <c r="C66" i="10"/>
  <c r="F66" i="10" s="1"/>
  <c r="K66" i="10" s="1"/>
  <c r="C10" i="10"/>
  <c r="F10" i="10" s="1"/>
  <c r="B24" i="10"/>
  <c r="B32" i="10"/>
  <c r="B40" i="10"/>
  <c r="B10" i="10"/>
  <c r="B18" i="10"/>
  <c r="C20" i="10"/>
  <c r="F20" i="10" s="1"/>
  <c r="B54" i="10"/>
  <c r="A1" i="10"/>
  <c r="M51" i="10"/>
  <c r="J50" i="10"/>
  <c r="O29" i="10"/>
  <c r="M21" i="10"/>
  <c r="M57" i="10"/>
  <c r="J56" i="10"/>
  <c r="I20" i="10"/>
  <c r="B16" i="10"/>
  <c r="I21" i="10"/>
  <c r="J21" i="10" s="1"/>
  <c r="B12" i="10"/>
  <c r="C60" i="10"/>
  <c r="F60" i="10" s="1"/>
  <c r="H44" i="10"/>
  <c r="H32" i="10"/>
  <c r="I45" i="10"/>
  <c r="C32" i="10"/>
  <c r="F32" i="10" s="1"/>
  <c r="C28" i="10"/>
  <c r="F28" i="10" s="1"/>
  <c r="K28" i="10" s="1"/>
  <c r="C26" i="10"/>
  <c r="F26" i="10" s="1"/>
  <c r="C16" i="10"/>
  <c r="F16" i="10" s="1"/>
  <c r="B22" i="10"/>
  <c r="B26" i="10"/>
  <c r="B30" i="10"/>
  <c r="B34" i="10"/>
  <c r="B38" i="10"/>
  <c r="B44" i="10"/>
  <c r="B50" i="10"/>
  <c r="C58" i="10"/>
  <c r="F58" i="10" s="1"/>
  <c r="K58" i="10" s="1"/>
  <c r="C56" i="10"/>
  <c r="F56" i="10" s="1"/>
  <c r="C40" i="10"/>
  <c r="F40" i="10" s="1"/>
  <c r="C38" i="10"/>
  <c r="F38" i="10" s="1"/>
  <c r="K38" i="10" s="1"/>
  <c r="C36" i="10"/>
  <c r="F36" i="10" s="1"/>
  <c r="K36" i="10" s="1"/>
  <c r="J22" i="10"/>
  <c r="N23" i="10"/>
  <c r="I47" i="10"/>
  <c r="H40" i="10"/>
  <c r="H10" i="10"/>
  <c r="C52" i="10"/>
  <c r="F52" i="10" s="1"/>
  <c r="K52" i="10" s="1"/>
  <c r="C12" i="10"/>
  <c r="B56" i="10"/>
  <c r="H62" i="10"/>
  <c r="H45" i="10"/>
  <c r="H16" i="10"/>
  <c r="C62" i="10"/>
  <c r="F62" i="10" s="1"/>
  <c r="C54" i="10"/>
  <c r="F54" i="10" s="1"/>
  <c r="C30" i="10"/>
  <c r="F30" i="10" s="1"/>
  <c r="C24" i="10"/>
  <c r="F24" i="10" s="1"/>
  <c r="C18" i="10"/>
  <c r="F18" i="10" s="1"/>
  <c r="B64" i="10"/>
  <c r="H14" i="10"/>
  <c r="C64" i="10"/>
  <c r="F64" i="10" s="1"/>
  <c r="K64" i="10" s="1"/>
  <c r="C44" i="10"/>
  <c r="F44" i="10" s="1"/>
  <c r="C14" i="10"/>
  <c r="F14" i="10" s="1"/>
  <c r="M23" i="10"/>
  <c r="J23" i="10"/>
  <c r="K54" i="10" l="1"/>
  <c r="K18" i="10"/>
  <c r="K50" i="10"/>
  <c r="M27" i="10"/>
  <c r="J26" i="10"/>
  <c r="O27" i="10" s="1"/>
  <c r="M61" i="10"/>
  <c r="J60" i="10"/>
  <c r="K60" i="10" s="1"/>
  <c r="J24" i="10"/>
  <c r="O25" i="10" s="1"/>
  <c r="M25" i="10"/>
  <c r="O19" i="10"/>
  <c r="M31" i="10"/>
  <c r="J30" i="10"/>
  <c r="K30" i="10" s="1"/>
  <c r="B52" i="10"/>
  <c r="N21" i="10"/>
  <c r="F12" i="10"/>
  <c r="C70" i="10"/>
  <c r="M33" i="10"/>
  <c r="J32" i="10"/>
  <c r="O33" i="10" s="1"/>
  <c r="J14" i="10"/>
  <c r="O15" i="10" s="1"/>
  <c r="M15" i="10"/>
  <c r="O23" i="10"/>
  <c r="K22" i="10"/>
  <c r="M17" i="10"/>
  <c r="J16" i="10"/>
  <c r="O17" i="10" s="1"/>
  <c r="J10" i="10"/>
  <c r="M11" i="10"/>
  <c r="J44" i="10"/>
  <c r="H47" i="10"/>
  <c r="J47" i="10" s="1"/>
  <c r="H43" i="10"/>
  <c r="J43" i="10" s="1"/>
  <c r="J45" i="10"/>
  <c r="M63" i="10"/>
  <c r="J62" i="10"/>
  <c r="K62" i="10" s="1"/>
  <c r="J40" i="10"/>
  <c r="K56" i="10"/>
  <c r="J20" i="10"/>
  <c r="K44" i="10" l="1"/>
  <c r="K40" i="10"/>
  <c r="K14" i="10"/>
  <c r="M43" i="10"/>
  <c r="H70" i="10"/>
  <c r="K24" i="10"/>
  <c r="K26" i="10"/>
  <c r="O21" i="10"/>
  <c r="K20" i="10"/>
  <c r="K12" i="10"/>
  <c r="F70" i="10"/>
  <c r="K16" i="10"/>
  <c r="M47" i="10"/>
  <c r="K32" i="10"/>
  <c r="M70" i="10"/>
  <c r="O11" i="10"/>
  <c r="J70" i="10"/>
  <c r="K10" i="10"/>
  <c r="K70" i="10" l="1"/>
  <c r="K72" i="10" s="1"/>
  <c r="K74" i="10" s="1"/>
  <c r="Q74" i="10" s="1"/>
  <c r="M72" i="10"/>
</calcChain>
</file>

<file path=xl/sharedStrings.xml><?xml version="1.0" encoding="utf-8"?>
<sst xmlns="http://schemas.openxmlformats.org/spreadsheetml/2006/main" count="241" uniqueCount="102">
  <si>
    <t>予定使用電力量</t>
    <rPh sb="0" eb="2">
      <t>ヨテイ</t>
    </rPh>
    <rPh sb="2" eb="4">
      <t>シヨウ</t>
    </rPh>
    <rPh sb="4" eb="6">
      <t>デンリョク</t>
    </rPh>
    <rPh sb="6" eb="7">
      <t>リョウ</t>
    </rPh>
    <phoneticPr fontId="20"/>
  </si>
  <si>
    <t>予定
契約電力</t>
    <rPh sb="0" eb="2">
      <t>ヨテイ</t>
    </rPh>
    <rPh sb="3" eb="5">
      <t>ケイヤク</t>
    </rPh>
    <rPh sb="5" eb="7">
      <t>デンリョク</t>
    </rPh>
    <phoneticPr fontId="20"/>
  </si>
  <si>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rPh sb="1" eb="3">
      <t>リュウイ</t>
    </rPh>
    <rPh sb="3" eb="5">
      <t>ジコウ</t>
    </rPh>
    <phoneticPr fontId="20"/>
  </si>
  <si>
    <t>夏季</t>
  </si>
  <si>
    <t>その他季平日</t>
    <rPh sb="2" eb="3">
      <t>タ</t>
    </rPh>
    <rPh sb="3" eb="4">
      <t>キ</t>
    </rPh>
    <rPh sb="4" eb="6">
      <t>ヘイジツ</t>
    </rPh>
    <phoneticPr fontId="20"/>
  </si>
  <si>
    <t>その他季休日</t>
    <rPh sb="2" eb="3">
      <t>タ</t>
    </rPh>
    <rPh sb="3" eb="4">
      <t>キ</t>
    </rPh>
    <rPh sb="4" eb="6">
      <t>キュウジツ</t>
    </rPh>
    <phoneticPr fontId="20"/>
  </si>
  <si>
    <t>夏季平日</t>
    <rPh sb="0" eb="1">
      <t>ナツ</t>
    </rPh>
    <rPh sb="1" eb="2">
      <t>キ</t>
    </rPh>
    <rPh sb="2" eb="4">
      <t>ヘイジツ</t>
    </rPh>
    <phoneticPr fontId="20"/>
  </si>
  <si>
    <t>夏季休日</t>
    <rPh sb="0" eb="1">
      <t>ナツ</t>
    </rPh>
    <rPh sb="1" eb="2">
      <t>キ</t>
    </rPh>
    <rPh sb="2" eb="4">
      <t>キュウジツ</t>
    </rPh>
    <phoneticPr fontId="20"/>
  </si>
  <si>
    <t>その他季</t>
  </si>
  <si>
    <t xml:space="preserve">　住　所
　商　号
代表者名　　　　　　　　　　　　　　　　　　　　　　　印
</t>
    <rPh sb="1" eb="2">
      <t>ジュウ</t>
    </rPh>
    <rPh sb="3" eb="4">
      <t>ショ</t>
    </rPh>
    <rPh sb="7" eb="8">
      <t>ショウ</t>
    </rPh>
    <rPh sb="9" eb="10">
      <t>ゴウ</t>
    </rPh>
    <rPh sb="11" eb="14">
      <t>ダイヒョウシャ</t>
    </rPh>
    <rPh sb="14" eb="15">
      <t>メイ</t>
    </rPh>
    <rPh sb="38" eb="39">
      <t>イン</t>
    </rPh>
    <phoneticPr fontId="20"/>
  </si>
  <si>
    <t>基本料金</t>
    <rPh sb="0" eb="2">
      <t>キホン</t>
    </rPh>
    <rPh sb="2" eb="4">
      <t>リョウキン</t>
    </rPh>
    <phoneticPr fontId="20"/>
  </si>
  <si>
    <t>力率</t>
    <rPh sb="0" eb="1">
      <t>チカラ</t>
    </rPh>
    <rPh sb="1" eb="2">
      <t>リツ</t>
    </rPh>
    <phoneticPr fontId="20"/>
  </si>
  <si>
    <t>施設名称</t>
    <rPh sb="0" eb="2">
      <t>シセツ</t>
    </rPh>
    <rPh sb="2" eb="4">
      <t>メイショウ</t>
    </rPh>
    <phoneticPr fontId="20"/>
  </si>
  <si>
    <t>単価　　　　　　　　　　　　　　　　　　　　（円/ｋW・月）</t>
    <rPh sb="0" eb="2">
      <t>タンカ</t>
    </rPh>
    <phoneticPr fontId="20"/>
  </si>
  <si>
    <t>※小数点以下　　　　　　　　　　　　第2位迄記入</t>
    <rPh sb="1" eb="4">
      <t>ショウスウテン</t>
    </rPh>
    <rPh sb="4" eb="6">
      <t>イカ</t>
    </rPh>
    <rPh sb="18" eb="19">
      <t>ダイ</t>
    </rPh>
    <rPh sb="20" eb="21">
      <t>イ</t>
    </rPh>
    <rPh sb="21" eb="22">
      <t>マデ</t>
    </rPh>
    <rPh sb="22" eb="24">
      <t>キニュウ</t>
    </rPh>
    <phoneticPr fontId="20"/>
  </si>
  <si>
    <t>基本料金（円）</t>
    <rPh sb="0" eb="2">
      <t>キホン</t>
    </rPh>
    <rPh sb="2" eb="4">
      <t>リョウキン</t>
    </rPh>
    <rPh sb="5" eb="6">
      <t>エン</t>
    </rPh>
    <phoneticPr fontId="20"/>
  </si>
  <si>
    <t>（％）</t>
    <phoneticPr fontId="20"/>
  </si>
  <si>
    <t>従量料金</t>
    <rPh sb="0" eb="2">
      <t>ジュウリョウ</t>
    </rPh>
    <rPh sb="2" eb="4">
      <t>リョウキン</t>
    </rPh>
    <phoneticPr fontId="20"/>
  </si>
  <si>
    <t>従量料金（円）</t>
    <rPh sb="0" eb="2">
      <t>ジュウリョウ</t>
    </rPh>
    <rPh sb="2" eb="4">
      <t>リョウキン</t>
    </rPh>
    <rPh sb="5" eb="6">
      <t>エン</t>
    </rPh>
    <phoneticPr fontId="20"/>
  </si>
  <si>
    <t>※小数点以下第３位切捨て</t>
    <rPh sb="1" eb="4">
      <t>ショウスウテン</t>
    </rPh>
    <rPh sb="4" eb="6">
      <t>イカ</t>
    </rPh>
    <rPh sb="6" eb="7">
      <t>ダイ</t>
    </rPh>
    <rPh sb="8" eb="9">
      <t>イ</t>
    </rPh>
    <rPh sb="9" eb="11">
      <t>キリス</t>
    </rPh>
    <phoneticPr fontId="20"/>
  </si>
  <si>
    <t>　小数点以下切捨て</t>
    <rPh sb="1" eb="4">
      <t>ショウスウテン</t>
    </rPh>
    <rPh sb="4" eb="6">
      <t>イカ</t>
    </rPh>
    <rPh sb="6" eb="8">
      <t>キリス</t>
    </rPh>
    <phoneticPr fontId="20"/>
  </si>
  <si>
    <t>税抜き金額</t>
    <rPh sb="1" eb="2">
      <t>ヌ</t>
    </rPh>
    <phoneticPr fontId="20"/>
  </si>
  <si>
    <t>（ｋWh)</t>
    <phoneticPr fontId="20"/>
  </si>
  <si>
    <t>f</t>
    <phoneticPr fontId="20"/>
  </si>
  <si>
    <t>単価　　　                 　　　　　（円/ｋWｈ）</t>
    <rPh sb="0" eb="2">
      <t>タンカ</t>
    </rPh>
    <phoneticPr fontId="20"/>
  </si>
  <si>
    <t>（ｋＷ）</t>
    <phoneticPr fontId="20"/>
  </si>
  <si>
    <t>（ｋWh)</t>
    <phoneticPr fontId="20"/>
  </si>
  <si>
    <t>a</t>
    <phoneticPr fontId="20"/>
  </si>
  <si>
    <t>b</t>
    <phoneticPr fontId="20"/>
  </si>
  <si>
    <t>ｃ</t>
    <phoneticPr fontId="20"/>
  </si>
  <si>
    <t>e</t>
    <phoneticPr fontId="20"/>
  </si>
  <si>
    <t>f</t>
    <phoneticPr fontId="20"/>
  </si>
  <si>
    <t>ｈ=e×f</t>
    <phoneticPr fontId="20"/>
  </si>
  <si>
    <t>i=d+ｈ</t>
    <phoneticPr fontId="20"/>
  </si>
  <si>
    <t>　②×100/108=</t>
    <phoneticPr fontId="20"/>
  </si>
  <si>
    <t>・・・②</t>
    <phoneticPr fontId="20"/>
  </si>
  <si>
    <t>・・・①</t>
    <phoneticPr fontId="20"/>
  </si>
  <si>
    <t>No.</t>
    <phoneticPr fontId="20"/>
  </si>
  <si>
    <t>d=a×b((185-c)/100)×12</t>
    <phoneticPr fontId="20"/>
  </si>
  <si>
    <t>・・・③</t>
    <phoneticPr fontId="20"/>
  </si>
  <si>
    <t>税込み金額</t>
    <phoneticPr fontId="20"/>
  </si>
  <si>
    <t>No.</t>
    <phoneticPr fontId="20"/>
  </si>
  <si>
    <t>総　　　計　　　                   　　　　　　（円）</t>
    <rPh sb="0" eb="1">
      <t>フサ</t>
    </rPh>
    <rPh sb="4" eb="5">
      <t>ケイ</t>
    </rPh>
    <phoneticPr fontId="20"/>
  </si>
  <si>
    <t>総計</t>
    <rPh sb="0" eb="1">
      <t>フサ</t>
    </rPh>
    <rPh sb="1" eb="2">
      <t>ケイ</t>
    </rPh>
    <phoneticPr fontId="20"/>
  </si>
  <si>
    <t>入札予定額</t>
    <rPh sb="0" eb="2">
      <t>ニュウサツ</t>
    </rPh>
    <rPh sb="2" eb="4">
      <t>ヨテイ</t>
    </rPh>
    <rPh sb="4" eb="5">
      <t>ガク</t>
    </rPh>
    <phoneticPr fontId="20"/>
  </si>
  <si>
    <t>（％）</t>
    <phoneticPr fontId="20"/>
  </si>
  <si>
    <t>（ｋＷ）</t>
    <phoneticPr fontId="20"/>
  </si>
  <si>
    <t>夜間</t>
    <rPh sb="0" eb="2">
      <t>ヤカン</t>
    </rPh>
    <phoneticPr fontId="20"/>
  </si>
  <si>
    <t>夏季昼間</t>
    <rPh sb="2" eb="4">
      <t>ヒルマ</t>
    </rPh>
    <phoneticPr fontId="20"/>
  </si>
  <si>
    <t>ｃ</t>
    <phoneticPr fontId="20"/>
  </si>
  <si>
    <t>e</t>
    <phoneticPr fontId="20"/>
  </si>
  <si>
    <t>i=d+ｈ</t>
    <phoneticPr fontId="20"/>
  </si>
  <si>
    <t>ピーク</t>
  </si>
  <si>
    <t>その他季昼間</t>
  </si>
  <si>
    <t>入札価格（合計）</t>
    <rPh sb="0" eb="2">
      <t>ニュウサツ</t>
    </rPh>
    <rPh sb="2" eb="4">
      <t>カカク</t>
    </rPh>
    <rPh sb="5" eb="7">
      <t>ゴウケイ</t>
    </rPh>
    <phoneticPr fontId="20"/>
  </si>
  <si>
    <t>※１円未満切り上げ</t>
    <rPh sb="2" eb="3">
      <t>エン</t>
    </rPh>
    <rPh sb="3" eb="5">
      <t>ミマン</t>
    </rPh>
    <rPh sb="5" eb="6">
      <t>キ</t>
    </rPh>
    <rPh sb="7" eb="8">
      <t>ア</t>
    </rPh>
    <phoneticPr fontId="20"/>
  </si>
  <si>
    <t>【入札内訳書】</t>
    <phoneticPr fontId="20"/>
  </si>
  <si>
    <t>東野小学校</t>
    <rPh sb="0" eb="2">
      <t>アズマノ</t>
    </rPh>
    <rPh sb="2" eb="5">
      <t>ショウガッコウ</t>
    </rPh>
    <phoneticPr fontId="20"/>
  </si>
  <si>
    <t>　②×100/110=</t>
    <phoneticPr fontId="20"/>
  </si>
  <si>
    <r>
      <t xml:space="preserve">（留意事項)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
</t>
    </r>
    <r>
      <rPr>
        <b/>
        <sz val="12"/>
        <color rgb="FFFF0000"/>
        <rFont val="ＭＳ Ｐゴシック"/>
        <family val="3"/>
        <charset val="128"/>
      </rPr>
      <t xml:space="preserve">
</t>
    </r>
    <rPh sb="1" eb="3">
      <t>リュウイ</t>
    </rPh>
    <rPh sb="3" eb="5">
      <t>ジコウ</t>
    </rPh>
    <phoneticPr fontId="20"/>
  </si>
  <si>
    <t>注）各施設の年額料金の総計は、別紙6-2の総計以下とすること。</t>
    <rPh sb="0" eb="1">
      <t>チュウ</t>
    </rPh>
    <rPh sb="2" eb="5">
      <t>カクシセツ</t>
    </rPh>
    <rPh sb="6" eb="8">
      <t>ネンガク</t>
    </rPh>
    <rPh sb="8" eb="10">
      <t>リョウキン</t>
    </rPh>
    <rPh sb="11" eb="13">
      <t>ソウケイ</t>
    </rPh>
    <rPh sb="15" eb="17">
      <t>ベッシ</t>
    </rPh>
    <rPh sb="21" eb="23">
      <t>ソウケイ</t>
    </rPh>
    <rPh sb="23" eb="25">
      <t>イカ</t>
    </rPh>
    <phoneticPr fontId="20"/>
  </si>
  <si>
    <t>※月毎の料金を小数点以下第３位切捨てし、12倍したもの</t>
    <rPh sb="1" eb="3">
      <t>ツキゴト</t>
    </rPh>
    <rPh sb="4" eb="6">
      <t>リョウキン</t>
    </rPh>
    <rPh sb="7" eb="10">
      <t>ショウスウテン</t>
    </rPh>
    <rPh sb="10" eb="12">
      <t>イカ</t>
    </rPh>
    <rPh sb="12" eb="13">
      <t>ダイ</t>
    </rPh>
    <rPh sb="14" eb="15">
      <t>イ</t>
    </rPh>
    <rPh sb="15" eb="17">
      <t>キリス</t>
    </rPh>
    <rPh sb="22" eb="23">
      <t>バイ</t>
    </rPh>
    <phoneticPr fontId="20"/>
  </si>
  <si>
    <t>・・・②</t>
    <phoneticPr fontId="20"/>
  </si>
  <si>
    <t>・・・③</t>
    <phoneticPr fontId="20"/>
  </si>
  <si>
    <t>令和３年度小郡市役所庁舎外３０施設電力需給</t>
  </si>
  <si>
    <t>（令和４年１月～令和４年１２月期間中の予定使用電力量)</t>
  </si>
  <si>
    <t>小郡市役所庁舎</t>
  </si>
  <si>
    <t>小郡市役所庁舎（南別館）</t>
  </si>
  <si>
    <t>河北苑</t>
  </si>
  <si>
    <t>高齢者社会活動支援センター</t>
  </si>
  <si>
    <t>小郡市総合保健福祉センター
あすてらす</t>
  </si>
  <si>
    <t>味坂小学校</t>
  </si>
  <si>
    <t>小郡小学校</t>
  </si>
  <si>
    <t>御原小学校</t>
  </si>
  <si>
    <t>立石小学校</t>
  </si>
  <si>
    <t>三国小学校</t>
  </si>
  <si>
    <t>大原小学校</t>
  </si>
  <si>
    <t>のぞみが丘小学校</t>
  </si>
  <si>
    <t>宝城中学校</t>
  </si>
  <si>
    <t>大原中学校</t>
  </si>
  <si>
    <t>立石中学校</t>
  </si>
  <si>
    <t>小郡中学校</t>
  </si>
  <si>
    <t>三国中学校</t>
  </si>
  <si>
    <t>小郡市生涯学習センター</t>
  </si>
  <si>
    <t>小郡市文化会館</t>
  </si>
  <si>
    <t>味坂校区コミュニティセンター</t>
  </si>
  <si>
    <t>御原校区コミュニティセンター</t>
  </si>
  <si>
    <t>立石校区コミュニティセンター</t>
  </si>
  <si>
    <t>三国校区コミュニティセンター</t>
  </si>
  <si>
    <t>小郡校区コミュニティセンター</t>
  </si>
  <si>
    <t>東野校区コミュニティセンター</t>
  </si>
  <si>
    <t>大原校区コミュニティセンター</t>
  </si>
  <si>
    <t>小郡市体育館</t>
  </si>
  <si>
    <t>小郡市埋蔵文化財調査センター</t>
  </si>
  <si>
    <t>給食センター</t>
  </si>
  <si>
    <t>小郡運動公園</t>
  </si>
  <si>
    <t>夏季平日</t>
  </si>
  <si>
    <t>夏季休日</t>
  </si>
  <si>
    <t>その他季平日</t>
  </si>
  <si>
    <t>その他季休日</t>
  </si>
  <si>
    <t>夏季昼間</t>
  </si>
  <si>
    <t>夜間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</si>
</sst>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name val="ＭＳ Ｐ明朝"/>
      <family val="1"/>
      <charset val="128"/>
    </font>
    <font>
      <b/>
      <sz val="14"/>
      <name val="ＭＳ Ｐゴシック"/>
      <family val="3"/>
      <charset val="128"/>
    </font>
    <font>
      <b/>
      <sz val="10"/>
      <name val="ＭＳ Ｐゴシック"/>
      <family val="3"/>
      <charset val="128"/>
    </font>
    <font>
      <sz val="14"/>
      <name val="ＭＳ Ｐゴシック"/>
      <family val="3"/>
      <charset val="128"/>
    </font>
    <font>
      <b/>
      <sz val="16"/>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9"/>
      <name val="ＭＳ Ｐゴシック"/>
      <family val="3"/>
      <charset val="128"/>
    </font>
    <font>
      <sz val="16"/>
      <name val="ＭＳ Ｐゴシック"/>
      <family val="3"/>
      <charset val="128"/>
    </font>
    <font>
      <sz val="11"/>
      <name val="ＭＳ Ｐゴシック"/>
      <family val="3"/>
      <charset val="128"/>
    </font>
    <font>
      <b/>
      <sz val="28"/>
      <name val="ＭＳ Ｐ明朝"/>
      <family val="1"/>
      <charset val="128"/>
    </font>
    <font>
      <b/>
      <sz val="20"/>
      <name val="ＭＳ Ｐ明朝"/>
      <family val="1"/>
      <charset val="128"/>
    </font>
    <font>
      <b/>
      <sz val="24"/>
      <name val="ＭＳ Ｐゴシック"/>
      <family val="3"/>
      <charset val="128"/>
    </font>
    <font>
      <sz val="16"/>
      <color theme="1"/>
      <name val="ＭＳ Ｐゴシック"/>
      <family val="3"/>
      <charset val="128"/>
    </font>
    <font>
      <b/>
      <sz val="12"/>
      <color rgb="FFFF0000"/>
      <name val="ＭＳ Ｐゴシック"/>
      <family val="3"/>
      <charset val="128"/>
    </font>
    <font>
      <sz val="14"/>
      <color theme="1"/>
      <name val="ＭＳ Ｐゴシック"/>
      <family val="3"/>
      <charset val="128"/>
    </font>
    <font>
      <b/>
      <sz val="28"/>
      <color theme="1"/>
      <name val="ＭＳ Ｐ明朝"/>
      <family val="1"/>
      <charset val="128"/>
    </font>
    <font>
      <b/>
      <sz val="12"/>
      <color theme="1"/>
      <name val="ＭＳ Ｐゴシック"/>
      <family val="3"/>
      <charset val="128"/>
    </font>
    <font>
      <b/>
      <sz val="10"/>
      <color theme="1"/>
      <name val="ＭＳ Ｐゴシック"/>
      <family val="3"/>
      <charset val="128"/>
    </font>
    <font>
      <b/>
      <sz val="20"/>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style="medium">
        <color indexed="64"/>
      </left>
      <right style="hair">
        <color indexed="64"/>
      </right>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diagonal/>
    </border>
    <border>
      <left style="medium">
        <color indexed="64"/>
      </left>
      <right/>
      <top style="hair">
        <color indexed="64"/>
      </top>
      <bottom/>
      <diagonal/>
    </border>
    <border>
      <left style="thin">
        <color indexed="64"/>
      </left>
      <right style="medium">
        <color indexed="64"/>
      </right>
      <top style="medium">
        <color indexed="64"/>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90">
    <xf numFmtId="0" fontId="0" fillId="0" borderId="0" xfId="0"/>
    <xf numFmtId="38" fontId="23" fillId="24" borderId="10" xfId="33" applyNumberFormat="1" applyFont="1" applyFill="1" applyBorder="1" applyAlignment="1">
      <alignment vertical="center"/>
    </xf>
    <xf numFmtId="0" fontId="26" fillId="0" borderId="0" xfId="42" applyFont="1" applyAlignment="1">
      <alignment horizontal="center" vertical="center"/>
    </xf>
    <xf numFmtId="0" fontId="1" fillId="0" borderId="0" xfId="42" applyFont="1" applyAlignment="1">
      <alignment horizontal="center" vertical="center"/>
    </xf>
    <xf numFmtId="38" fontId="1" fillId="0" borderId="0" xfId="33" applyFont="1" applyAlignment="1">
      <alignment horizontal="center" vertical="center"/>
    </xf>
    <xf numFmtId="0" fontId="1" fillId="0" borderId="12" xfId="42" applyFont="1" applyBorder="1" applyAlignment="1">
      <alignment horizontal="center" vertical="center" shrinkToFit="1"/>
    </xf>
    <xf numFmtId="0" fontId="23" fillId="0" borderId="12" xfId="42" applyFont="1" applyBorder="1" applyAlignment="1">
      <alignment horizontal="center" vertical="center" wrapText="1" shrinkToFit="1"/>
    </xf>
    <xf numFmtId="0" fontId="1" fillId="0" borderId="13" xfId="42" applyFont="1" applyBorder="1" applyAlignment="1">
      <alignment horizontal="center" vertical="center" shrinkToFit="1"/>
    </xf>
    <xf numFmtId="0" fontId="29" fillId="0" borderId="12" xfId="42" applyFont="1" applyBorder="1" applyAlignment="1">
      <alignment horizontal="center" vertical="center" wrapText="1" shrinkToFit="1"/>
    </xf>
    <xf numFmtId="0" fontId="1" fillId="0" borderId="14" xfId="42" applyFont="1" applyBorder="1" applyAlignment="1">
      <alignment horizontal="center" vertical="center" shrinkToFit="1"/>
    </xf>
    <xf numFmtId="0" fontId="1" fillId="0" borderId="0" xfId="42" applyFont="1" applyAlignment="1">
      <alignment vertical="center"/>
    </xf>
    <xf numFmtId="38" fontId="1" fillId="0" borderId="0" xfId="33" applyFont="1" applyAlignment="1">
      <alignment vertical="center"/>
    </xf>
    <xf numFmtId="0" fontId="26" fillId="0" borderId="0" xfId="42" applyFont="1" applyAlignment="1">
      <alignment vertical="center"/>
    </xf>
    <xf numFmtId="0" fontId="23" fillId="0" borderId="0" xfId="42" applyFont="1" applyAlignment="1">
      <alignment horizontal="center" vertical="center"/>
    </xf>
    <xf numFmtId="0" fontId="23" fillId="0" borderId="0" xfId="42" applyFont="1" applyAlignment="1">
      <alignment horizontal="left" vertical="center"/>
    </xf>
    <xf numFmtId="0" fontId="23" fillId="0" borderId="0" xfId="42" applyFont="1" applyAlignment="1">
      <alignment vertical="center"/>
    </xf>
    <xf numFmtId="0" fontId="26" fillId="0" borderId="0" xfId="42" applyFont="1" applyAlignment="1">
      <alignment horizontal="right" vertical="center"/>
    </xf>
    <xf numFmtId="40" fontId="31" fillId="24" borderId="15" xfId="33" applyNumberFormat="1" applyFont="1" applyFill="1" applyBorder="1" applyAlignment="1">
      <alignment horizontal="center" vertical="center" shrinkToFit="1"/>
    </xf>
    <xf numFmtId="40" fontId="24" fillId="0" borderId="16" xfId="33" applyNumberFormat="1" applyFont="1" applyBorder="1" applyAlignment="1">
      <alignment vertical="center" shrinkToFit="1"/>
    </xf>
    <xf numFmtId="40" fontId="24" fillId="0" borderId="17" xfId="33" applyNumberFormat="1" applyFont="1" applyBorder="1" applyAlignment="1">
      <alignment vertical="center" shrinkToFit="1"/>
    </xf>
    <xf numFmtId="40" fontId="31" fillId="24" borderId="18" xfId="33" applyNumberFormat="1" applyFont="1" applyFill="1" applyBorder="1" applyAlignment="1">
      <alignment horizontal="center" vertical="center" shrinkToFit="1"/>
    </xf>
    <xf numFmtId="40" fontId="24" fillId="0" borderId="19" xfId="33" applyNumberFormat="1" applyFont="1" applyBorder="1" applyAlignment="1">
      <alignment vertical="center" shrinkToFit="1"/>
    </xf>
    <xf numFmtId="40" fontId="24" fillId="0" borderId="20" xfId="33" applyNumberFormat="1" applyFont="1" applyBorder="1" applyAlignment="1">
      <alignment vertical="center" shrinkToFit="1"/>
    </xf>
    <xf numFmtId="40" fontId="24" fillId="0" borderId="21" xfId="33" applyNumberFormat="1" applyFont="1" applyBorder="1" applyAlignment="1">
      <alignment vertical="center" shrinkToFit="1"/>
    </xf>
    <xf numFmtId="40" fontId="31" fillId="24" borderId="0" xfId="33" applyNumberFormat="1" applyFont="1" applyFill="1" applyBorder="1" applyAlignment="1">
      <alignment horizontal="center" vertical="center" shrinkToFit="1"/>
    </xf>
    <xf numFmtId="40" fontId="24" fillId="0" borderId="22" xfId="33" applyNumberFormat="1" applyFont="1" applyBorder="1" applyAlignment="1">
      <alignment vertical="center" shrinkToFit="1"/>
    </xf>
    <xf numFmtId="40" fontId="31" fillId="24" borderId="23" xfId="33" applyNumberFormat="1" applyFont="1" applyFill="1" applyBorder="1" applyAlignment="1">
      <alignment horizontal="center" vertical="center" shrinkToFit="1"/>
    </xf>
    <xf numFmtId="0" fontId="21" fillId="0" borderId="0" xfId="0" applyFont="1" applyFill="1" applyAlignment="1">
      <alignment vertical="center" shrinkToFit="1"/>
    </xf>
    <xf numFmtId="177" fontId="1" fillId="0" borderId="0" xfId="42" applyNumberFormat="1" applyFont="1" applyAlignment="1">
      <alignment vertical="center"/>
    </xf>
    <xf numFmtId="177" fontId="26" fillId="0" borderId="0" xfId="42" applyNumberFormat="1" applyFont="1" applyAlignment="1">
      <alignment vertical="center"/>
    </xf>
    <xf numFmtId="38" fontId="27" fillId="24" borderId="10" xfId="42" applyNumberFormat="1" applyFont="1" applyFill="1" applyBorder="1" applyAlignment="1">
      <alignment vertical="center"/>
    </xf>
    <xf numFmtId="0" fontId="1" fillId="0" borderId="0" xfId="0" applyFont="1" applyAlignment="1">
      <alignment vertical="center"/>
    </xf>
    <xf numFmtId="0" fontId="25" fillId="0" borderId="0" xfId="42" applyFont="1" applyAlignment="1">
      <alignment vertical="center"/>
    </xf>
    <xf numFmtId="38" fontId="27" fillId="24" borderId="10" xfId="33" applyNumberFormat="1" applyFont="1" applyFill="1" applyBorder="1" applyAlignment="1">
      <alignment vertical="center"/>
    </xf>
    <xf numFmtId="38" fontId="24" fillId="24" borderId="26" xfId="33" applyFont="1" applyFill="1" applyBorder="1" applyAlignment="1" applyProtection="1">
      <alignment vertical="center"/>
    </xf>
    <xf numFmtId="38" fontId="24" fillId="24" borderId="27" xfId="33" applyFont="1" applyFill="1" applyBorder="1" applyAlignment="1" applyProtection="1">
      <alignment vertical="center"/>
    </xf>
    <xf numFmtId="38" fontId="24" fillId="24" borderId="28" xfId="33" applyFont="1" applyFill="1" applyBorder="1" applyAlignment="1" applyProtection="1">
      <alignment vertical="center"/>
    </xf>
    <xf numFmtId="38" fontId="24" fillId="24" borderId="29" xfId="33" applyFont="1" applyFill="1" applyBorder="1" applyAlignment="1" applyProtection="1">
      <alignment vertical="center"/>
    </xf>
    <xf numFmtId="38" fontId="27" fillId="0" borderId="0" xfId="33" applyFont="1" applyAlignment="1">
      <alignment vertical="center"/>
    </xf>
    <xf numFmtId="38" fontId="27" fillId="25" borderId="0" xfId="33" applyFont="1" applyFill="1" applyAlignment="1">
      <alignment vertical="center"/>
    </xf>
    <xf numFmtId="176" fontId="33" fillId="0" borderId="0" xfId="0" applyNumberFormat="1" applyFont="1" applyFill="1" applyBorder="1" applyAlignment="1">
      <alignment vertical="center" wrapText="1" shrinkToFit="1"/>
    </xf>
    <xf numFmtId="0" fontId="32" fillId="0" borderId="0" xfId="0" applyFont="1" applyFill="1" applyAlignment="1">
      <alignment shrinkToFit="1"/>
    </xf>
    <xf numFmtId="38" fontId="22" fillId="24" borderId="10" xfId="33" applyFont="1" applyFill="1" applyBorder="1" applyAlignment="1">
      <alignment horizontal="center" vertical="center" shrinkToFit="1"/>
    </xf>
    <xf numFmtId="38" fontId="22" fillId="0" borderId="10" xfId="33" applyFont="1" applyBorder="1" applyAlignment="1">
      <alignment vertical="center" shrinkToFit="1"/>
    </xf>
    <xf numFmtId="38" fontId="22" fillId="0" borderId="10" xfId="33" applyFont="1" applyBorder="1" applyAlignment="1">
      <alignment horizontal="center" vertical="center" shrinkToFit="1"/>
    </xf>
    <xf numFmtId="40" fontId="25" fillId="0" borderId="37" xfId="33" applyNumberFormat="1" applyFont="1" applyBorder="1" applyAlignment="1">
      <alignment vertical="center" shrinkToFit="1"/>
    </xf>
    <xf numFmtId="40" fontId="25" fillId="24" borderId="37" xfId="33" applyNumberFormat="1" applyFont="1" applyFill="1" applyBorder="1" applyAlignment="1">
      <alignment horizontal="center" vertical="center" shrinkToFit="1"/>
    </xf>
    <xf numFmtId="38" fontId="25" fillId="24" borderId="38" xfId="33" applyFont="1" applyFill="1" applyBorder="1" applyAlignment="1">
      <alignment vertical="center" shrinkToFit="1"/>
    </xf>
    <xf numFmtId="38" fontId="25" fillId="0" borderId="10" xfId="33" applyFont="1" applyBorder="1" applyAlignment="1">
      <alignment vertical="center" shrinkToFit="1"/>
    </xf>
    <xf numFmtId="40" fontId="25" fillId="0" borderId="10" xfId="33" applyNumberFormat="1" applyFont="1" applyBorder="1" applyAlignment="1">
      <alignment vertical="center" shrinkToFit="1"/>
    </xf>
    <xf numFmtId="40" fontId="25" fillId="24" borderId="39" xfId="33" applyNumberFormat="1" applyFont="1" applyFill="1" applyBorder="1" applyAlignment="1">
      <alignment vertical="center" shrinkToFit="1"/>
    </xf>
    <xf numFmtId="0" fontId="32" fillId="0" borderId="0" xfId="0" applyFont="1" applyFill="1" applyAlignment="1">
      <alignment horizontal="left" shrinkToFit="1"/>
    </xf>
    <xf numFmtId="176" fontId="33" fillId="0" borderId="0" xfId="0" applyNumberFormat="1" applyFont="1" applyFill="1" applyBorder="1" applyAlignment="1">
      <alignment horizontal="left" vertical="center" wrapText="1" shrinkToFit="1"/>
    </xf>
    <xf numFmtId="0" fontId="28" fillId="0" borderId="0" xfId="42" applyFont="1" applyAlignment="1">
      <alignment horizontal="left" vertical="center"/>
    </xf>
    <xf numFmtId="38" fontId="23" fillId="24" borderId="0" xfId="33" applyNumberFormat="1" applyFont="1" applyFill="1" applyBorder="1" applyAlignment="1">
      <alignment vertical="center"/>
    </xf>
    <xf numFmtId="0" fontId="1" fillId="0" borderId="43" xfId="42" applyFont="1" applyBorder="1" applyAlignment="1">
      <alignment horizontal="center" vertical="center" shrinkToFit="1"/>
    </xf>
    <xf numFmtId="38" fontId="24" fillId="24" borderId="44" xfId="33" applyFont="1" applyFill="1" applyBorder="1" applyAlignment="1" applyProtection="1">
      <alignment vertical="center"/>
    </xf>
    <xf numFmtId="40" fontId="31" fillId="24" borderId="45" xfId="33" applyNumberFormat="1" applyFont="1" applyFill="1" applyBorder="1" applyAlignment="1">
      <alignment horizontal="center" vertical="center" shrinkToFit="1"/>
    </xf>
    <xf numFmtId="38" fontId="24" fillId="24" borderId="42" xfId="33" applyFont="1" applyFill="1" applyBorder="1" applyAlignment="1" applyProtection="1">
      <alignment vertical="center"/>
    </xf>
    <xf numFmtId="40" fontId="24" fillId="0" borderId="25" xfId="33" applyNumberFormat="1" applyFont="1" applyBorder="1" applyAlignment="1">
      <alignment vertical="center" shrinkToFit="1"/>
    </xf>
    <xf numFmtId="40" fontId="31" fillId="24" borderId="48" xfId="33" applyNumberFormat="1" applyFont="1" applyFill="1" applyBorder="1" applyAlignment="1">
      <alignment horizontal="center" vertical="center" shrinkToFit="1"/>
    </xf>
    <xf numFmtId="40" fontId="31" fillId="24" borderId="49" xfId="33" applyNumberFormat="1" applyFont="1" applyFill="1" applyBorder="1" applyAlignment="1">
      <alignment horizontal="center" vertical="center" shrinkToFit="1"/>
    </xf>
    <xf numFmtId="38" fontId="26" fillId="0" borderId="0" xfId="42" applyNumberFormat="1" applyFont="1" applyAlignment="1">
      <alignment vertical="center"/>
    </xf>
    <xf numFmtId="40" fontId="7" fillId="24" borderId="64" xfId="33" applyNumberFormat="1" applyFont="1" applyFill="1" applyBorder="1" applyAlignment="1">
      <alignment horizontal="center" vertical="center" shrinkToFit="1"/>
    </xf>
    <xf numFmtId="40" fontId="7" fillId="24" borderId="41" xfId="33" applyNumberFormat="1" applyFont="1" applyFill="1" applyBorder="1" applyAlignment="1">
      <alignment horizontal="center" vertical="center" shrinkToFit="1"/>
    </xf>
    <xf numFmtId="40" fontId="7" fillId="24" borderId="49" xfId="33" applyNumberFormat="1" applyFont="1" applyFill="1" applyBorder="1" applyAlignment="1">
      <alignment horizontal="center" vertical="center" shrinkToFit="1"/>
    </xf>
    <xf numFmtId="40" fontId="0" fillId="24" borderId="41" xfId="33" applyNumberFormat="1" applyFont="1" applyFill="1" applyBorder="1" applyAlignment="1">
      <alignment horizontal="center" vertical="center" shrinkToFit="1"/>
    </xf>
    <xf numFmtId="0" fontId="26" fillId="0" borderId="0" xfId="42" applyFont="1" applyAlignment="1">
      <alignment horizontal="center" vertical="center"/>
    </xf>
    <xf numFmtId="40" fontId="7" fillId="24" borderId="48" xfId="33" applyNumberFormat="1" applyFont="1" applyFill="1" applyBorder="1" applyAlignment="1">
      <alignment horizontal="center" vertical="center" shrinkToFit="1"/>
    </xf>
    <xf numFmtId="40" fontId="7" fillId="24" borderId="18" xfId="33" applyNumberFormat="1" applyFont="1" applyFill="1" applyBorder="1" applyAlignment="1">
      <alignment horizontal="center" vertical="center" shrinkToFit="1"/>
    </xf>
    <xf numFmtId="40" fontId="7" fillId="24" borderId="45" xfId="33" applyNumberFormat="1" applyFont="1" applyFill="1" applyBorder="1" applyAlignment="1">
      <alignment horizontal="center" vertical="center" shrinkToFit="1"/>
    </xf>
    <xf numFmtId="40" fontId="7" fillId="24" borderId="23" xfId="33" applyNumberFormat="1" applyFont="1" applyFill="1" applyBorder="1" applyAlignment="1">
      <alignment horizontal="center" vertical="center" shrinkToFit="1"/>
    </xf>
    <xf numFmtId="38" fontId="37" fillId="24" borderId="44" xfId="33" applyFont="1" applyFill="1" applyBorder="1" applyAlignment="1" applyProtection="1">
      <alignment vertical="center"/>
    </xf>
    <xf numFmtId="38" fontId="37" fillId="24" borderId="42" xfId="33" applyFont="1" applyFill="1" applyBorder="1" applyAlignment="1" applyProtection="1">
      <alignment vertical="center"/>
    </xf>
    <xf numFmtId="38" fontId="37" fillId="24" borderId="27" xfId="33" applyFont="1" applyFill="1" applyBorder="1" applyAlignment="1" applyProtection="1">
      <alignment vertical="center"/>
    </xf>
    <xf numFmtId="38" fontId="37" fillId="24" borderId="28" xfId="33" applyFont="1" applyFill="1" applyBorder="1" applyAlignment="1" applyProtection="1">
      <alignment vertical="center"/>
    </xf>
    <xf numFmtId="38" fontId="37" fillId="24" borderId="29" xfId="33" applyFont="1" applyFill="1" applyBorder="1" applyAlignment="1" applyProtection="1">
      <alignment vertical="center"/>
    </xf>
    <xf numFmtId="38" fontId="37" fillId="24" borderId="26" xfId="33" applyFont="1" applyFill="1" applyBorder="1" applyAlignment="1" applyProtection="1">
      <alignment vertical="center"/>
    </xf>
    <xf numFmtId="40" fontId="7" fillId="24" borderId="73" xfId="33" applyNumberFormat="1" applyFont="1" applyFill="1" applyBorder="1" applyAlignment="1">
      <alignment horizontal="center" vertical="center" shrinkToFit="1"/>
    </xf>
    <xf numFmtId="40" fontId="24" fillId="0" borderId="63" xfId="33" applyNumberFormat="1" applyFont="1" applyBorder="1" applyAlignment="1">
      <alignment vertical="center" shrinkToFit="1"/>
    </xf>
    <xf numFmtId="40" fontId="24" fillId="0" borderId="74" xfId="33" applyNumberFormat="1" applyFont="1" applyBorder="1" applyAlignment="1">
      <alignment vertical="center" shrinkToFit="1"/>
    </xf>
    <xf numFmtId="40" fontId="24" fillId="0" borderId="56" xfId="33" applyNumberFormat="1" applyFont="1" applyBorder="1" applyAlignment="1">
      <alignment vertical="center" shrinkToFit="1"/>
    </xf>
    <xf numFmtId="40" fontId="24" fillId="0" borderId="75" xfId="33" applyNumberFormat="1" applyFont="1" applyBorder="1" applyAlignment="1">
      <alignment vertical="center" shrinkToFit="1"/>
    </xf>
    <xf numFmtId="40" fontId="24" fillId="0" borderId="76" xfId="33" applyNumberFormat="1" applyFont="1" applyBorder="1" applyAlignment="1">
      <alignment vertical="center" shrinkToFit="1"/>
    </xf>
    <xf numFmtId="40" fontId="24" fillId="0" borderId="77" xfId="33" applyNumberFormat="1" applyFont="1" applyBorder="1" applyAlignment="1">
      <alignment vertical="center" shrinkToFit="1"/>
    </xf>
    <xf numFmtId="40" fontId="24" fillId="0" borderId="78" xfId="33" applyNumberFormat="1" applyFont="1" applyBorder="1" applyAlignment="1">
      <alignment vertical="center" shrinkToFit="1"/>
    </xf>
    <xf numFmtId="40" fontId="7" fillId="24" borderId="59" xfId="33" applyNumberFormat="1" applyFont="1" applyFill="1" applyBorder="1" applyAlignment="1">
      <alignment horizontal="center" vertical="center" shrinkToFit="1"/>
    </xf>
    <xf numFmtId="38" fontId="24" fillId="24" borderId="79" xfId="33" applyFont="1" applyFill="1" applyBorder="1" applyAlignment="1" applyProtection="1">
      <alignment vertical="center"/>
    </xf>
    <xf numFmtId="40" fontId="7" fillId="24" borderId="80" xfId="33" applyNumberFormat="1" applyFont="1" applyFill="1" applyBorder="1" applyAlignment="1">
      <alignment horizontal="center" vertical="center" shrinkToFit="1"/>
    </xf>
    <xf numFmtId="40" fontId="7" fillId="24" borderId="46" xfId="33" applyNumberFormat="1" applyFont="1" applyFill="1" applyBorder="1" applyAlignment="1">
      <alignment horizontal="center" vertical="center" shrinkToFit="1"/>
    </xf>
    <xf numFmtId="38" fontId="24" fillId="24" borderId="47" xfId="33" applyFont="1" applyFill="1" applyBorder="1" applyAlignment="1" applyProtection="1">
      <alignment vertical="center"/>
    </xf>
    <xf numFmtId="0" fontId="39" fillId="0" borderId="0" xfId="42" applyFont="1" applyAlignment="1">
      <alignment vertical="center"/>
    </xf>
    <xf numFmtId="0" fontId="40" fillId="0" borderId="13" xfId="42" applyFont="1" applyBorder="1" applyAlignment="1">
      <alignment horizontal="center" vertical="center" wrapText="1"/>
    </xf>
    <xf numFmtId="0" fontId="1" fillId="0" borderId="43" xfId="42" applyFont="1" applyBorder="1" applyAlignment="1">
      <alignment horizontal="center" vertical="center" shrinkToFit="1"/>
    </xf>
    <xf numFmtId="0" fontId="1" fillId="0" borderId="0" xfId="42" applyFont="1" applyAlignment="1">
      <alignment horizontal="center" vertical="center"/>
    </xf>
    <xf numFmtId="40" fontId="24" fillId="24" borderId="12" xfId="33" applyNumberFormat="1" applyFont="1" applyFill="1" applyBorder="1" applyAlignment="1">
      <alignment horizontal="right" vertical="center" shrinkToFit="1"/>
    </xf>
    <xf numFmtId="40" fontId="24" fillId="24" borderId="54" xfId="33" applyNumberFormat="1" applyFont="1" applyFill="1" applyBorder="1" applyAlignment="1">
      <alignment horizontal="right" vertical="center" shrinkToFit="1"/>
    </xf>
    <xf numFmtId="40" fontId="24" fillId="0" borderId="21" xfId="33" applyNumberFormat="1" applyFont="1" applyBorder="1" applyAlignment="1">
      <alignment horizontal="right" vertical="center" shrinkToFit="1"/>
    </xf>
    <xf numFmtId="40" fontId="24" fillId="0" borderId="12" xfId="33" applyNumberFormat="1" applyFont="1" applyBorder="1" applyAlignment="1">
      <alignment horizontal="right" vertical="center" shrinkToFit="1"/>
    </xf>
    <xf numFmtId="40" fontId="24" fillId="0" borderId="22" xfId="33" applyNumberFormat="1" applyFont="1" applyBorder="1" applyAlignment="1">
      <alignment horizontal="right" vertical="center" shrinkToFit="1"/>
    </xf>
    <xf numFmtId="40" fontId="24" fillId="0" borderId="22" xfId="33" applyNumberFormat="1" applyFont="1" applyFill="1" applyBorder="1" applyAlignment="1">
      <alignment horizontal="right" vertical="center" shrinkToFit="1"/>
    </xf>
    <xf numFmtId="40" fontId="24" fillId="0" borderId="12" xfId="33" applyNumberFormat="1" applyFont="1" applyFill="1" applyBorder="1" applyAlignment="1">
      <alignment horizontal="right" vertical="center" shrinkToFit="1"/>
    </xf>
    <xf numFmtId="38" fontId="24" fillId="0" borderId="21" xfId="33" applyNumberFormat="1" applyFont="1" applyFill="1" applyBorder="1" applyAlignment="1">
      <alignment horizontal="center" vertical="center" shrinkToFit="1"/>
    </xf>
    <xf numFmtId="38" fontId="24" fillId="0" borderId="12" xfId="33" applyNumberFormat="1" applyFont="1" applyFill="1" applyBorder="1" applyAlignment="1">
      <alignment horizontal="center" vertical="center" shrinkToFit="1"/>
    </xf>
    <xf numFmtId="0" fontId="24" fillId="0" borderId="51" xfId="42" applyFont="1" applyBorder="1" applyAlignment="1">
      <alignment horizontal="center" vertical="center"/>
    </xf>
    <xf numFmtId="0" fontId="24" fillId="0" borderId="32" xfId="42" applyFont="1" applyBorder="1" applyAlignment="1">
      <alignment horizontal="center" vertical="center"/>
    </xf>
    <xf numFmtId="38" fontId="30" fillId="0" borderId="33" xfId="42" applyNumberFormat="1" applyFont="1" applyBorder="1" applyAlignment="1">
      <alignment horizontal="left" vertical="center" indent="1" shrinkToFit="1"/>
    </xf>
    <xf numFmtId="0" fontId="30" fillId="0" borderId="33" xfId="42" applyFont="1" applyBorder="1" applyAlignment="1">
      <alignment horizontal="left" vertical="center" indent="1" shrinkToFit="1"/>
    </xf>
    <xf numFmtId="38" fontId="30" fillId="24" borderId="33" xfId="42" applyNumberFormat="1" applyFont="1" applyFill="1" applyBorder="1" applyAlignment="1">
      <alignment horizontal="center" vertical="center" shrinkToFit="1"/>
    </xf>
    <xf numFmtId="0" fontId="30" fillId="24" borderId="33" xfId="42" applyFont="1" applyFill="1" applyBorder="1" applyAlignment="1">
      <alignment horizontal="center" vertical="center" shrinkToFit="1"/>
    </xf>
    <xf numFmtId="40" fontId="24" fillId="0" borderId="60" xfId="33" applyNumberFormat="1" applyFont="1" applyBorder="1" applyAlignment="1">
      <alignment horizontal="right" vertical="center" shrinkToFit="1"/>
    </xf>
    <xf numFmtId="40" fontId="24" fillId="0" borderId="13" xfId="33" applyNumberFormat="1" applyFont="1" applyBorder="1" applyAlignment="1">
      <alignment horizontal="right" vertical="center" shrinkToFit="1"/>
    </xf>
    <xf numFmtId="40" fontId="24" fillId="0" borderId="21" xfId="33" applyNumberFormat="1" applyFont="1" applyFill="1" applyBorder="1" applyAlignment="1">
      <alignment horizontal="right" vertical="center" shrinkToFit="1"/>
    </xf>
    <xf numFmtId="0" fontId="24" fillId="0" borderId="40" xfId="42" applyFont="1" applyBorder="1" applyAlignment="1">
      <alignment horizontal="center" vertical="center"/>
    </xf>
    <xf numFmtId="38" fontId="30" fillId="0" borderId="57" xfId="42" applyNumberFormat="1" applyFont="1" applyBorder="1" applyAlignment="1">
      <alignment horizontal="left" vertical="center" indent="1" shrinkToFit="1"/>
    </xf>
    <xf numFmtId="38" fontId="30" fillId="0" borderId="70" xfId="42" applyNumberFormat="1" applyFont="1" applyBorder="1" applyAlignment="1">
      <alignment horizontal="left" vertical="center" indent="1" shrinkToFit="1"/>
    </xf>
    <xf numFmtId="38" fontId="30" fillId="0" borderId="61" xfId="42" applyNumberFormat="1" applyFont="1" applyBorder="1" applyAlignment="1">
      <alignment horizontal="left" vertical="center" indent="1" shrinkToFit="1"/>
    </xf>
    <xf numFmtId="38" fontId="30" fillId="24" borderId="57" xfId="42" applyNumberFormat="1" applyFont="1" applyFill="1" applyBorder="1" applyAlignment="1">
      <alignment horizontal="center" vertical="center" shrinkToFit="1"/>
    </xf>
    <xf numFmtId="38" fontId="30" fillId="24" borderId="70" xfId="42" applyNumberFormat="1" applyFont="1" applyFill="1" applyBorder="1" applyAlignment="1">
      <alignment horizontal="center" vertical="center" shrinkToFit="1"/>
    </xf>
    <xf numFmtId="38" fontId="30" fillId="24" borderId="61" xfId="42" applyNumberFormat="1" applyFont="1" applyFill="1" applyBorder="1" applyAlignment="1">
      <alignment horizontal="center" vertical="center" shrinkToFit="1"/>
    </xf>
    <xf numFmtId="40" fontId="24" fillId="24" borderId="21" xfId="33" applyNumberFormat="1" applyFont="1" applyFill="1" applyBorder="1" applyAlignment="1">
      <alignment horizontal="right" vertical="center" shrinkToFit="1"/>
    </xf>
    <xf numFmtId="0" fontId="24" fillId="0" borderId="62" xfId="42" applyFont="1" applyBorder="1" applyAlignment="1">
      <alignment horizontal="center" vertical="center"/>
    </xf>
    <xf numFmtId="0" fontId="24" fillId="0" borderId="60" xfId="42" applyFont="1" applyBorder="1" applyAlignment="1">
      <alignment horizontal="center" vertical="center"/>
    </xf>
    <xf numFmtId="0" fontId="24" fillId="0" borderId="13" xfId="42" applyFont="1" applyBorder="1" applyAlignment="1">
      <alignment horizontal="center" vertical="center"/>
    </xf>
    <xf numFmtId="0" fontId="24" fillId="0" borderId="24" xfId="42" applyFont="1" applyBorder="1" applyAlignment="1">
      <alignment horizontal="center" vertical="center"/>
    </xf>
    <xf numFmtId="40" fontId="24" fillId="24" borderId="22" xfId="33" applyNumberFormat="1" applyFont="1" applyFill="1" applyBorder="1" applyAlignment="1">
      <alignment horizontal="right" vertical="center" shrinkToFit="1"/>
    </xf>
    <xf numFmtId="38" fontId="24" fillId="0" borderId="22" xfId="33" applyNumberFormat="1" applyFont="1" applyFill="1" applyBorder="1" applyAlignment="1">
      <alignment horizontal="center" vertical="center" shrinkToFit="1"/>
    </xf>
    <xf numFmtId="0" fontId="26" fillId="0" borderId="0" xfId="42" applyFont="1" applyAlignment="1">
      <alignment horizontal="left" vertical="center" wrapText="1"/>
    </xf>
    <xf numFmtId="0" fontId="32" fillId="0" borderId="0" xfId="0" applyFont="1" applyFill="1" applyAlignment="1">
      <alignment horizontal="center" shrinkToFit="1"/>
    </xf>
    <xf numFmtId="176" fontId="33" fillId="0" borderId="0" xfId="0" applyNumberFormat="1" applyFont="1" applyFill="1" applyBorder="1" applyAlignment="1">
      <alignment horizontal="center" vertical="center" wrapText="1" shrinkToFit="1"/>
    </xf>
    <xf numFmtId="0" fontId="22" fillId="0" borderId="30" xfId="42" applyFont="1" applyBorder="1" applyAlignment="1">
      <alignment horizontal="center" vertical="center"/>
    </xf>
    <xf numFmtId="0" fontId="22" fillId="0" borderId="32" xfId="42" applyFont="1" applyBorder="1" applyAlignment="1">
      <alignment horizontal="center" vertical="center"/>
    </xf>
    <xf numFmtId="0" fontId="22" fillId="0" borderId="35" xfId="42" applyFont="1" applyBorder="1" applyAlignment="1">
      <alignment horizontal="center" vertical="center"/>
    </xf>
    <xf numFmtId="38" fontId="30" fillId="24" borderId="34" xfId="42" applyNumberFormat="1" applyFont="1" applyFill="1" applyBorder="1" applyAlignment="1">
      <alignment horizontal="center" vertical="center" shrinkToFit="1"/>
    </xf>
    <xf numFmtId="38" fontId="30" fillId="0" borderId="34" xfId="42" applyNumberFormat="1" applyFont="1" applyBorder="1" applyAlignment="1">
      <alignment horizontal="left" vertical="center" indent="1" shrinkToFit="1"/>
    </xf>
    <xf numFmtId="40" fontId="24" fillId="0" borderId="54" xfId="33" applyNumberFormat="1" applyFont="1" applyFill="1" applyBorder="1" applyAlignment="1">
      <alignment horizontal="right" vertical="center" shrinkToFit="1"/>
    </xf>
    <xf numFmtId="0" fontId="22" fillId="0" borderId="71" xfId="42" applyFont="1" applyBorder="1" applyAlignment="1">
      <alignment horizontal="center" vertical="center" shrinkToFit="1"/>
    </xf>
    <xf numFmtId="0" fontId="22" fillId="0" borderId="65" xfId="42" applyFont="1" applyBorder="1" applyAlignment="1">
      <alignment horizontal="center" vertical="center" shrinkToFit="1"/>
    </xf>
    <xf numFmtId="0" fontId="22" fillId="0" borderId="72" xfId="42" applyFont="1" applyBorder="1" applyAlignment="1">
      <alignment horizontal="center" vertical="center" shrinkToFit="1"/>
    </xf>
    <xf numFmtId="0" fontId="22" fillId="0" borderId="53" xfId="42" applyFont="1" applyBorder="1" applyAlignment="1">
      <alignment horizontal="center" vertical="center" shrinkToFit="1"/>
    </xf>
    <xf numFmtId="0" fontId="22" fillId="0" borderId="66" xfId="42" applyFont="1" applyBorder="1" applyAlignment="1">
      <alignment horizontal="center" vertical="center" shrinkToFit="1"/>
    </xf>
    <xf numFmtId="0" fontId="22" fillId="0" borderId="67" xfId="42" applyFont="1" applyBorder="1" applyAlignment="1">
      <alignment horizontal="center" vertical="center" shrinkToFit="1"/>
    </xf>
    <xf numFmtId="0" fontId="1" fillId="0" borderId="58" xfId="42" applyFont="1" applyBorder="1" applyAlignment="1">
      <alignment horizontal="center" vertical="center" wrapText="1" shrinkToFit="1"/>
    </xf>
    <xf numFmtId="0" fontId="1" fillId="0" borderId="22" xfId="42" applyFont="1" applyBorder="1" applyAlignment="1">
      <alignment horizontal="center" vertical="center" wrapText="1" shrinkToFit="1"/>
    </xf>
    <xf numFmtId="0" fontId="1" fillId="0" borderId="22" xfId="42" applyFont="1" applyBorder="1" applyAlignment="1">
      <alignment horizontal="center" vertical="center" shrinkToFit="1"/>
    </xf>
    <xf numFmtId="0" fontId="26" fillId="0" borderId="58" xfId="42" applyFont="1" applyBorder="1" applyAlignment="1">
      <alignment horizontal="center" vertical="center" wrapText="1" shrinkToFit="1"/>
    </xf>
    <xf numFmtId="0" fontId="26" fillId="0" borderId="22" xfId="42" applyFont="1" applyBorder="1" applyAlignment="1">
      <alignment horizontal="center" vertical="center" wrapText="1" shrinkToFit="1"/>
    </xf>
    <xf numFmtId="0" fontId="22" fillId="0" borderId="37" xfId="42" applyFont="1" applyBorder="1" applyAlignment="1">
      <alignment horizontal="center" vertical="center" shrinkToFit="1"/>
    </xf>
    <xf numFmtId="0" fontId="22" fillId="0" borderId="68" xfId="42" applyFont="1" applyBorder="1" applyAlignment="1">
      <alignment horizontal="center" vertical="center" shrinkToFit="1"/>
    </xf>
    <xf numFmtId="0" fontId="22" fillId="0" borderId="39" xfId="42" applyFont="1" applyBorder="1" applyAlignment="1">
      <alignment horizontal="center" vertical="center" shrinkToFit="1"/>
    </xf>
    <xf numFmtId="0" fontId="1" fillId="0" borderId="59" xfId="42" applyFont="1" applyBorder="1" applyAlignment="1">
      <alignment horizontal="center" vertical="center" shrinkToFit="1"/>
    </xf>
    <xf numFmtId="0" fontId="1" fillId="0" borderId="55" xfId="42" applyFont="1" applyBorder="1" applyAlignment="1">
      <alignment horizontal="center" vertical="center" shrinkToFit="1"/>
    </xf>
    <xf numFmtId="0" fontId="1" fillId="0" borderId="60" xfId="42" applyFont="1" applyBorder="1" applyAlignment="1">
      <alignment horizontal="center" vertical="center" shrinkToFit="1"/>
    </xf>
    <xf numFmtId="0" fontId="1" fillId="0" borderId="56" xfId="42" applyFont="1" applyBorder="1" applyAlignment="1">
      <alignment horizontal="center" vertical="center" shrinkToFit="1"/>
    </xf>
    <xf numFmtId="0" fontId="1" fillId="0" borderId="13" xfId="42" applyFont="1" applyBorder="1" applyAlignment="1">
      <alignment horizontal="center" vertical="center" shrinkToFit="1"/>
    </xf>
    <xf numFmtId="0" fontId="1" fillId="0" borderId="52" xfId="42" applyFont="1" applyBorder="1" applyAlignment="1">
      <alignment horizontal="center" vertical="center" shrinkToFit="1"/>
    </xf>
    <xf numFmtId="0" fontId="1" fillId="0" borderId="69" xfId="42" applyFont="1" applyBorder="1" applyAlignment="1">
      <alignment horizontal="center" vertical="center" shrinkToFit="1"/>
    </xf>
    <xf numFmtId="0" fontId="1" fillId="0" borderId="43" xfId="42" applyFont="1" applyBorder="1" applyAlignment="1">
      <alignment horizontal="center" vertical="center" shrinkToFit="1"/>
    </xf>
    <xf numFmtId="40" fontId="25" fillId="0" borderId="0" xfId="33" applyNumberFormat="1" applyFont="1" applyAlignment="1">
      <alignment horizontal="center" vertical="center"/>
    </xf>
    <xf numFmtId="40" fontId="27" fillId="25" borderId="0" xfId="33" applyNumberFormat="1" applyFont="1" applyFill="1" applyAlignment="1">
      <alignment horizontal="center" vertical="center"/>
    </xf>
    <xf numFmtId="0" fontId="0" fillId="0" borderId="22" xfId="0" applyBorder="1" applyAlignment="1">
      <alignment vertical="center" shrinkToFit="1"/>
    </xf>
    <xf numFmtId="0" fontId="0" fillId="0" borderId="12" xfId="0" applyBorder="1" applyAlignment="1">
      <alignment vertical="center" shrinkToFit="1"/>
    </xf>
    <xf numFmtId="0" fontId="0" fillId="0" borderId="22" xfId="0" applyBorder="1" applyAlignment="1">
      <alignment horizontal="right" vertical="center" shrinkToFit="1"/>
    </xf>
    <xf numFmtId="0" fontId="0" fillId="0" borderId="12" xfId="0" applyBorder="1" applyAlignment="1">
      <alignment horizontal="right" vertical="center" shrinkToFit="1"/>
    </xf>
    <xf numFmtId="38" fontId="30" fillId="0" borderId="11" xfId="42" applyNumberFormat="1" applyFont="1" applyBorder="1" applyAlignment="1">
      <alignment horizontal="left" vertical="center" indent="1" shrinkToFit="1"/>
    </xf>
    <xf numFmtId="38" fontId="30" fillId="24" borderId="21" xfId="42" applyNumberFormat="1" applyFont="1" applyFill="1" applyBorder="1" applyAlignment="1">
      <alignment horizontal="center" vertical="center" shrinkToFit="1"/>
    </xf>
    <xf numFmtId="38" fontId="30" fillId="24" borderId="22" xfId="42" applyNumberFormat="1" applyFont="1" applyFill="1" applyBorder="1" applyAlignment="1">
      <alignment horizontal="center" vertical="center" shrinkToFit="1"/>
    </xf>
    <xf numFmtId="38" fontId="30" fillId="24" borderId="12" xfId="42" applyNumberFormat="1" applyFont="1" applyFill="1" applyBorder="1" applyAlignment="1">
      <alignment horizontal="center" vertical="center" shrinkToFit="1"/>
    </xf>
    <xf numFmtId="0" fontId="39" fillId="0" borderId="0" xfId="42" applyFont="1" applyAlignment="1">
      <alignment horizontal="left" vertical="center" wrapText="1"/>
    </xf>
    <xf numFmtId="0" fontId="24" fillId="0" borderId="31" xfId="42" applyFont="1" applyBorder="1" applyAlignment="1">
      <alignment horizontal="center" vertical="center"/>
    </xf>
    <xf numFmtId="38" fontId="35" fillId="0" borderId="57" xfId="42" applyNumberFormat="1" applyFont="1" applyBorder="1" applyAlignment="1">
      <alignment horizontal="left" vertical="center" indent="1" shrinkToFit="1"/>
    </xf>
    <xf numFmtId="38" fontId="35" fillId="0" borderId="70" xfId="42" applyNumberFormat="1" applyFont="1" applyBorder="1" applyAlignment="1">
      <alignment horizontal="left" vertical="center" indent="1" shrinkToFit="1"/>
    </xf>
    <xf numFmtId="38" fontId="35" fillId="0" borderId="11" xfId="42" applyNumberFormat="1" applyFont="1" applyBorder="1" applyAlignment="1">
      <alignment horizontal="left" vertical="center" indent="1" shrinkToFit="1"/>
    </xf>
    <xf numFmtId="38" fontId="30" fillId="24" borderId="50" xfId="42" applyNumberFormat="1" applyFont="1" applyFill="1" applyBorder="1" applyAlignment="1">
      <alignment horizontal="center" vertical="center" shrinkToFit="1"/>
    </xf>
    <xf numFmtId="40" fontId="24" fillId="0" borderId="50" xfId="33" applyNumberFormat="1" applyFont="1" applyFill="1" applyBorder="1" applyAlignment="1">
      <alignment horizontal="right" vertical="center" shrinkToFit="1"/>
    </xf>
    <xf numFmtId="40" fontId="24" fillId="0" borderId="62" xfId="33" applyNumberFormat="1" applyFont="1" applyBorder="1" applyAlignment="1">
      <alignment horizontal="right" vertical="center" shrinkToFit="1"/>
    </xf>
    <xf numFmtId="0" fontId="0" fillId="0" borderId="60" xfId="0" applyBorder="1" applyAlignment="1">
      <alignment vertical="center" shrinkToFit="1"/>
    </xf>
    <xf numFmtId="0" fontId="0" fillId="0" borderId="13" xfId="0" applyBorder="1" applyAlignment="1">
      <alignment vertical="center" shrinkToFit="1"/>
    </xf>
    <xf numFmtId="38" fontId="35" fillId="0" borderId="61" xfId="42" applyNumberFormat="1" applyFont="1" applyBorder="1" applyAlignment="1">
      <alignment horizontal="left" vertical="center" indent="1" shrinkToFit="1"/>
    </xf>
    <xf numFmtId="38" fontId="30" fillId="0" borderId="57" xfId="42" applyNumberFormat="1" applyFont="1" applyBorder="1" applyAlignment="1">
      <alignment horizontal="left" vertical="center" wrapText="1" indent="1" shrinkToFit="1"/>
    </xf>
    <xf numFmtId="38" fontId="30" fillId="0" borderId="61" xfId="42" applyNumberFormat="1" applyFont="1" applyBorder="1" applyAlignment="1">
      <alignment horizontal="left" vertical="center" wrapText="1" indent="1" shrinkToFit="1"/>
    </xf>
    <xf numFmtId="38" fontId="30" fillId="0" borderId="81" xfId="42" applyNumberFormat="1" applyFont="1" applyBorder="1" applyAlignment="1">
      <alignment horizontal="left" vertical="center" indent="1" shrinkToFit="1"/>
    </xf>
    <xf numFmtId="38" fontId="30" fillId="24" borderId="58" xfId="42" applyNumberFormat="1" applyFont="1" applyFill="1" applyBorder="1" applyAlignment="1">
      <alignment horizontal="center" vertical="center" shrinkToFit="1"/>
    </xf>
    <xf numFmtId="0" fontId="34" fillId="0" borderId="0" xfId="42" applyFont="1" applyAlignment="1">
      <alignment horizontal="left" vertical="center"/>
    </xf>
    <xf numFmtId="0" fontId="33" fillId="0" borderId="0" xfId="0" applyFont="1" applyFill="1" applyAlignment="1">
      <alignment horizontal="left" wrapText="1" shrinkToFit="1"/>
    </xf>
    <xf numFmtId="0" fontId="38" fillId="0" borderId="0" xfId="0" applyFont="1" applyFill="1" applyAlignment="1">
      <alignment horizontal="center" shrinkToFit="1"/>
    </xf>
    <xf numFmtId="0" fontId="41" fillId="0" borderId="0" xfId="42" applyFont="1" applyAlignment="1">
      <alignment horizontal="center" vertical="center" shrinkToFit="1"/>
    </xf>
    <xf numFmtId="0" fontId="22" fillId="0" borderId="34" xfId="42" applyFont="1" applyBorder="1" applyAlignment="1">
      <alignment horizontal="center" vertical="center" shrinkToFit="1"/>
    </xf>
    <xf numFmtId="0" fontId="22" fillId="0" borderId="33" xfId="42" applyFont="1" applyBorder="1" applyAlignment="1">
      <alignment horizontal="center" vertical="center" shrinkToFit="1"/>
    </xf>
    <xf numFmtId="0" fontId="22" fillId="0" borderId="36"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紙６"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10</xdr:col>
      <xdr:colOff>619125</xdr:colOff>
      <xdr:row>0</xdr:row>
      <xdr:rowOff>209550</xdr:rowOff>
    </xdr:from>
    <xdr:to>
      <xdr:col>11</xdr:col>
      <xdr:colOff>428625</xdr:colOff>
      <xdr:row>0</xdr:row>
      <xdr:rowOff>638175</xdr:rowOff>
    </xdr:to>
    <xdr:sp macro="" textlink="">
      <xdr:nvSpPr>
        <xdr:cNvPr id="10241" name="Text Box 1"/>
        <xdr:cNvSpPr txBox="1">
          <a:spLocks noChangeArrowheads="1"/>
        </xdr:cNvSpPr>
      </xdr:nvSpPr>
      <xdr:spPr bwMode="auto">
        <a:xfrm>
          <a:off x="15944850" y="57150"/>
          <a:ext cx="1914525"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2800"/>
            </a:lnSpc>
            <a:defRPr sz="1000"/>
          </a:pPr>
          <a:r>
            <a:rPr lang="ja-JP" altLang="en-US" sz="2400" b="1" i="0" u="none" strike="noStrike" baseline="0">
              <a:solidFill>
                <a:srgbClr val="000000"/>
              </a:solidFill>
              <a:latin typeface="ＭＳ Ｐゴシック"/>
              <a:ea typeface="ＭＳ Ｐゴシック"/>
            </a:rPr>
            <a:t>別紙６-２</a:t>
          </a:r>
        </a:p>
        <a:p>
          <a:pPr algn="ctr" rtl="0">
            <a:lnSpc>
              <a:spcPts val="28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847725</xdr:colOff>
      <xdr:row>0</xdr:row>
      <xdr:rowOff>47625</xdr:rowOff>
    </xdr:from>
    <xdr:to>
      <xdr:col>11</xdr:col>
      <xdr:colOff>657225</xdr:colOff>
      <xdr:row>0</xdr:row>
      <xdr:rowOff>514350</xdr:rowOff>
    </xdr:to>
    <xdr:sp macro="" textlink="">
      <xdr:nvSpPr>
        <xdr:cNvPr id="2" name="Text Box 1"/>
        <xdr:cNvSpPr txBox="1">
          <a:spLocks noChangeArrowheads="1"/>
        </xdr:cNvSpPr>
      </xdr:nvSpPr>
      <xdr:spPr bwMode="auto">
        <a:xfrm>
          <a:off x="16021050" y="47625"/>
          <a:ext cx="1914525"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別紙６-1</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twoCellAnchor>
    <xdr:from>
      <xdr:col>10</xdr:col>
      <xdr:colOff>847725</xdr:colOff>
      <xdr:row>0</xdr:row>
      <xdr:rowOff>47625</xdr:rowOff>
    </xdr:from>
    <xdr:to>
      <xdr:col>11</xdr:col>
      <xdr:colOff>657225</xdr:colOff>
      <xdr:row>0</xdr:row>
      <xdr:rowOff>514350</xdr:rowOff>
    </xdr:to>
    <xdr:sp macro="" textlink="">
      <xdr:nvSpPr>
        <xdr:cNvPr id="3" name="Text Box 1"/>
        <xdr:cNvSpPr txBox="1">
          <a:spLocks noChangeArrowheads="1"/>
        </xdr:cNvSpPr>
      </xdr:nvSpPr>
      <xdr:spPr bwMode="auto">
        <a:xfrm>
          <a:off x="16021050" y="47625"/>
          <a:ext cx="1914525"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別紙６-1</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view="pageBreakPreview" zoomScale="55" zoomScaleNormal="100" zoomScaleSheetLayoutView="100" workbookViewId="0">
      <pane ySplit="9" topLeftCell="A10" activePane="bottomLeft" state="frozenSplit"/>
      <selection activeCell="H27" sqref="H27"/>
      <selection pane="bottomLeft" activeCell="D16" sqref="D16:D17"/>
    </sheetView>
  </sheetViews>
  <sheetFormatPr defaultRowHeight="21" x14ac:dyDescent="0.15"/>
  <cols>
    <col min="1" max="1" width="7.875" style="10" customWidth="1"/>
    <col min="2" max="2" width="45.25" style="3" customWidth="1"/>
    <col min="3" max="3" width="10.125" style="3" customWidth="1"/>
    <col min="4" max="4" width="16.875" style="10" customWidth="1"/>
    <col min="5" max="5" width="9.625" style="3" customWidth="1"/>
    <col min="6" max="6" width="27.625" style="10" customWidth="1"/>
    <col min="7" max="7" width="19" style="3" customWidth="1"/>
    <col min="8" max="8" width="18.625" style="10" customWidth="1"/>
    <col min="9" max="9" width="16.5" style="10" customWidth="1"/>
    <col min="10" max="11" width="27.625" style="10" customWidth="1"/>
    <col min="12" max="12" width="9" style="10"/>
    <col min="13" max="16" width="18" style="38" customWidth="1"/>
    <col min="17" max="17" width="11" style="10" bestFit="1" customWidth="1"/>
    <col min="18" max="18" width="10.5" style="10" bestFit="1" customWidth="1"/>
    <col min="19" max="19" width="9.5" style="10" bestFit="1" customWidth="1"/>
    <col min="20" max="16384" width="9" style="10"/>
  </cols>
  <sheetData>
    <row r="1" spans="1:19" s="27" customFormat="1" ht="63" customHeight="1" x14ac:dyDescent="0.3">
      <c r="A1" s="128" t="e">
        <f>#REF!</f>
        <v>#REF!</v>
      </c>
      <c r="B1" s="128"/>
      <c r="C1" s="128"/>
      <c r="D1" s="128"/>
      <c r="E1" s="128"/>
      <c r="F1" s="128"/>
      <c r="G1" s="128"/>
      <c r="H1" s="128"/>
      <c r="I1" s="128"/>
      <c r="J1" s="128"/>
      <c r="K1" s="128"/>
      <c r="L1" s="128"/>
      <c r="M1" s="41"/>
      <c r="N1" s="41"/>
      <c r="O1" s="41"/>
      <c r="P1" s="41"/>
    </row>
    <row r="2" spans="1:19" s="27" customFormat="1" ht="42" customHeight="1" x14ac:dyDescent="0.15">
      <c r="A2" s="129" t="e">
        <f>#REF!</f>
        <v>#REF!</v>
      </c>
      <c r="B2" s="129"/>
      <c r="C2" s="129"/>
      <c r="D2" s="129"/>
      <c r="E2" s="129"/>
      <c r="F2" s="129"/>
      <c r="G2" s="129"/>
      <c r="H2" s="129"/>
      <c r="I2" s="129"/>
      <c r="J2" s="129"/>
      <c r="K2" s="129"/>
      <c r="L2" s="129"/>
      <c r="M2" s="40"/>
      <c r="N2" s="40"/>
      <c r="O2" s="40"/>
      <c r="P2" s="40"/>
    </row>
    <row r="3" spans="1:19" ht="26.25" customHeight="1" x14ac:dyDescent="0.15"/>
    <row r="4" spans="1:19" ht="13.5" customHeight="1" thickBot="1" x14ac:dyDescent="0.2"/>
    <row r="5" spans="1:19" ht="17.25" customHeight="1" thickBot="1" x14ac:dyDescent="0.2">
      <c r="A5" s="130" t="s">
        <v>41</v>
      </c>
      <c r="B5" s="136" t="s">
        <v>12</v>
      </c>
      <c r="C5" s="139" t="s">
        <v>10</v>
      </c>
      <c r="D5" s="140"/>
      <c r="E5" s="140"/>
      <c r="F5" s="141"/>
      <c r="G5" s="147" t="s">
        <v>17</v>
      </c>
      <c r="H5" s="148"/>
      <c r="I5" s="148"/>
      <c r="J5" s="149"/>
      <c r="K5" s="145" t="s">
        <v>42</v>
      </c>
    </row>
    <row r="6" spans="1:19" ht="13.5" customHeight="1" x14ac:dyDescent="0.15">
      <c r="A6" s="131"/>
      <c r="B6" s="137"/>
      <c r="C6" s="142" t="s">
        <v>1</v>
      </c>
      <c r="D6" s="142" t="s">
        <v>13</v>
      </c>
      <c r="E6" s="144" t="s">
        <v>11</v>
      </c>
      <c r="F6" s="150" t="s">
        <v>15</v>
      </c>
      <c r="G6" s="150" t="s">
        <v>0</v>
      </c>
      <c r="H6" s="151"/>
      <c r="I6" s="142" t="s">
        <v>24</v>
      </c>
      <c r="J6" s="144" t="s">
        <v>18</v>
      </c>
      <c r="K6" s="146"/>
    </row>
    <row r="7" spans="1:19" ht="15" customHeight="1" x14ac:dyDescent="0.15">
      <c r="A7" s="131"/>
      <c r="B7" s="137"/>
      <c r="C7" s="143"/>
      <c r="D7" s="143"/>
      <c r="E7" s="144"/>
      <c r="F7" s="152"/>
      <c r="G7" s="152"/>
      <c r="H7" s="153"/>
      <c r="I7" s="143"/>
      <c r="J7" s="144"/>
      <c r="K7" s="146"/>
    </row>
    <row r="8" spans="1:19" ht="24" customHeight="1" x14ac:dyDescent="0.15">
      <c r="A8" s="131"/>
      <c r="B8" s="137"/>
      <c r="C8" s="5" t="s">
        <v>25</v>
      </c>
      <c r="D8" s="6" t="s">
        <v>14</v>
      </c>
      <c r="E8" s="5" t="s">
        <v>16</v>
      </c>
      <c r="F8" s="7" t="s">
        <v>19</v>
      </c>
      <c r="G8" s="154" t="s">
        <v>26</v>
      </c>
      <c r="H8" s="155"/>
      <c r="I8" s="8" t="s">
        <v>14</v>
      </c>
      <c r="J8" s="5" t="s">
        <v>19</v>
      </c>
      <c r="K8" s="5" t="s">
        <v>19</v>
      </c>
    </row>
    <row r="9" spans="1:19" ht="19.5" customHeight="1" thickBot="1" x14ac:dyDescent="0.2">
      <c r="A9" s="132"/>
      <c r="B9" s="138"/>
      <c r="C9" s="9" t="s">
        <v>27</v>
      </c>
      <c r="D9" s="9" t="s">
        <v>28</v>
      </c>
      <c r="E9" s="9" t="s">
        <v>29</v>
      </c>
      <c r="F9" s="9" t="s">
        <v>38</v>
      </c>
      <c r="G9" s="156" t="s">
        <v>30</v>
      </c>
      <c r="H9" s="157"/>
      <c r="I9" s="9" t="s">
        <v>31</v>
      </c>
      <c r="J9" s="9" t="s">
        <v>32</v>
      </c>
      <c r="K9" s="55" t="s">
        <v>33</v>
      </c>
    </row>
    <row r="10" spans="1:19" ht="26.25" customHeight="1" x14ac:dyDescent="0.15">
      <c r="A10" s="104">
        <v>1</v>
      </c>
      <c r="B10" s="134" t="e">
        <f>#REF!</f>
        <v>#REF!</v>
      </c>
      <c r="C10" s="133" t="e">
        <f>#REF!</f>
        <v>#REF!</v>
      </c>
      <c r="D10" s="101" t="e">
        <f>#REF!</f>
        <v>#REF!</v>
      </c>
      <c r="E10" s="126">
        <v>100</v>
      </c>
      <c r="F10" s="99" t="e">
        <f>12*ROUNDDOWN(C10*D10*((185-E10)/100),2)</f>
        <v>#REF!</v>
      </c>
      <c r="G10" s="24" t="s">
        <v>3</v>
      </c>
      <c r="H10" s="37" t="e">
        <f>SUM(#REF!)</f>
        <v>#REF!</v>
      </c>
      <c r="I10" s="25" t="e">
        <f>#REF!</f>
        <v>#REF!</v>
      </c>
      <c r="J10" s="25" t="e">
        <f t="shared" ref="J10:J39" si="0">ROUNDDOWN(H10*I10,2)</f>
        <v>#REF!</v>
      </c>
      <c r="K10" s="95" t="e">
        <f>ROUNDDOWN(F10+J10+J11,2)</f>
        <v>#REF!</v>
      </c>
    </row>
    <row r="11" spans="1:19" ht="26.25" customHeight="1" x14ac:dyDescent="0.15">
      <c r="A11" s="105"/>
      <c r="B11" s="107"/>
      <c r="C11" s="109"/>
      <c r="D11" s="135"/>
      <c r="E11" s="103"/>
      <c r="F11" s="98"/>
      <c r="G11" s="17" t="s">
        <v>8</v>
      </c>
      <c r="H11" s="34" t="e">
        <f>SUM(#REF!,#REF!)</f>
        <v>#REF!</v>
      </c>
      <c r="I11" s="18" t="e">
        <f>#REF!</f>
        <v>#REF!</v>
      </c>
      <c r="J11" s="19" t="e">
        <f t="shared" si="0"/>
        <v>#REF!</v>
      </c>
      <c r="K11" s="96"/>
      <c r="M11" s="38" t="e">
        <f>SUM(H10:H11)</f>
        <v>#REF!</v>
      </c>
      <c r="N11" s="38" t="e">
        <f>SUM(I10:I11)</f>
        <v>#REF!</v>
      </c>
      <c r="O11" s="38" t="e">
        <f>SUM(J10:J11)</f>
        <v>#REF!</v>
      </c>
    </row>
    <row r="12" spans="1:19" ht="26.25" customHeight="1" x14ac:dyDescent="0.15">
      <c r="A12" s="113">
        <v>2</v>
      </c>
      <c r="B12" s="114" t="e">
        <f>#REF!</f>
        <v>#REF!</v>
      </c>
      <c r="C12" s="117" t="e">
        <f>#REF!</f>
        <v>#REF!</v>
      </c>
      <c r="D12" s="112" t="e">
        <f>#REF!</f>
        <v>#REF!</v>
      </c>
      <c r="E12" s="102">
        <v>100</v>
      </c>
      <c r="F12" s="97" t="e">
        <f>12*ROUNDDOWN(C12*D12*((185-E12)/100),2)</f>
        <v>#REF!</v>
      </c>
      <c r="G12" s="60" t="s">
        <v>3</v>
      </c>
      <c r="H12" s="56" t="e">
        <f>SUM(#REF!)</f>
        <v>#REF!</v>
      </c>
      <c r="I12" s="23" t="e">
        <f>#REF!</f>
        <v>#REF!</v>
      </c>
      <c r="J12" s="21" t="e">
        <f t="shared" si="0"/>
        <v>#REF!</v>
      </c>
      <c r="K12" s="95" t="e">
        <f>ROUNDDOWN(F12+J12+J13,2)</f>
        <v>#REF!</v>
      </c>
    </row>
    <row r="13" spans="1:19" ht="26.25" customHeight="1" x14ac:dyDescent="0.15">
      <c r="A13" s="104"/>
      <c r="B13" s="116"/>
      <c r="C13" s="119"/>
      <c r="D13" s="101"/>
      <c r="E13" s="103"/>
      <c r="F13" s="98"/>
      <c r="G13" s="61" t="s">
        <v>8</v>
      </c>
      <c r="H13" s="36" t="e">
        <f>SUM(#REF!,#REF!)</f>
        <v>#REF!</v>
      </c>
      <c r="I13" s="19" t="e">
        <f>#REF!</f>
        <v>#REF!</v>
      </c>
      <c r="J13" s="19" t="e">
        <f t="shared" si="0"/>
        <v>#REF!</v>
      </c>
      <c r="K13" s="96"/>
      <c r="M13" s="38" t="e">
        <f>SUM(H12:H13)</f>
        <v>#REF!</v>
      </c>
      <c r="N13" s="38" t="e">
        <f>SUM(I12:I12)</f>
        <v>#REF!</v>
      </c>
      <c r="O13" s="38" t="e">
        <f>SUM(J12:J12)</f>
        <v>#REF!</v>
      </c>
    </row>
    <row r="14" spans="1:19" ht="26.25" customHeight="1" x14ac:dyDescent="0.15">
      <c r="A14" s="104">
        <v>3</v>
      </c>
      <c r="B14" s="106" t="e">
        <f>#REF!</f>
        <v>#REF!</v>
      </c>
      <c r="C14" s="108" t="e">
        <f>#REF!</f>
        <v>#REF!</v>
      </c>
      <c r="D14" s="112" t="e">
        <f>#REF!</f>
        <v>#REF!</v>
      </c>
      <c r="E14" s="102">
        <v>100</v>
      </c>
      <c r="F14" s="97" t="e">
        <f>12*ROUNDDOWN(C14*D14*((185-E14)/100),2)</f>
        <v>#REF!</v>
      </c>
      <c r="G14" s="60" t="s">
        <v>3</v>
      </c>
      <c r="H14" s="35" t="e">
        <f>SUM(#REF!)</f>
        <v>#REF!</v>
      </c>
      <c r="I14" s="23" t="e">
        <f>#REF!</f>
        <v>#REF!</v>
      </c>
      <c r="J14" s="23" t="e">
        <f t="shared" si="0"/>
        <v>#REF!</v>
      </c>
      <c r="K14" s="95" t="e">
        <f>ROUNDDOWN(F14+J14+J15,2)</f>
        <v>#REF!</v>
      </c>
    </row>
    <row r="15" spans="1:19" ht="26.25" customHeight="1" thickBot="1" x14ac:dyDescent="0.2">
      <c r="A15" s="105"/>
      <c r="B15" s="107"/>
      <c r="C15" s="109"/>
      <c r="D15" s="101"/>
      <c r="E15" s="103"/>
      <c r="F15" s="98"/>
      <c r="G15" s="61" t="s">
        <v>8</v>
      </c>
      <c r="H15" s="36" t="e">
        <f>SUM(#REF!,#REF!)</f>
        <v>#REF!</v>
      </c>
      <c r="I15" s="19" t="e">
        <f>#REF!</f>
        <v>#REF!</v>
      </c>
      <c r="J15" s="19" t="e">
        <f t="shared" si="0"/>
        <v>#REF!</v>
      </c>
      <c r="K15" s="96"/>
      <c r="M15" s="38" t="e">
        <f>SUM(H14:H15)</f>
        <v>#REF!</v>
      </c>
      <c r="N15" s="38" t="e">
        <f>SUM(I14:I15)</f>
        <v>#REF!</v>
      </c>
      <c r="O15" s="38" t="e">
        <f>SUM(J14:J15)</f>
        <v>#REF!</v>
      </c>
    </row>
    <row r="16" spans="1:19" ht="26.25" customHeight="1" thickBot="1" x14ac:dyDescent="0.2">
      <c r="A16" s="105">
        <v>4</v>
      </c>
      <c r="B16" s="106" t="e">
        <f>#REF!</f>
        <v>#REF!</v>
      </c>
      <c r="C16" s="108" t="e">
        <f>#REF!</f>
        <v>#REF!</v>
      </c>
      <c r="D16" s="100" t="e">
        <f>#REF!</f>
        <v>#REF!</v>
      </c>
      <c r="E16" s="102">
        <v>100</v>
      </c>
      <c r="F16" s="99" t="e">
        <f>12*ROUNDDOWN(C16*D16*((185-E16)/100),2)</f>
        <v>#REF!</v>
      </c>
      <c r="G16" s="60" t="s">
        <v>3</v>
      </c>
      <c r="H16" s="37" t="e">
        <f>SUM(#REF!)</f>
        <v>#REF!</v>
      </c>
      <c r="I16" s="23" t="e">
        <f>#REF!</f>
        <v>#REF!</v>
      </c>
      <c r="J16" s="25" t="e">
        <f t="shared" si="0"/>
        <v>#REF!</v>
      </c>
      <c r="K16" s="95" t="e">
        <f>ROUNDDOWN(F16+J16+J17,2)</f>
        <v>#REF!</v>
      </c>
      <c r="Q16" s="28">
        <v>56236181</v>
      </c>
      <c r="R16" s="1">
        <f t="shared" ref="R16:R37" si="1">ROUNDUP(Q16*100/108,0)</f>
        <v>52070538</v>
      </c>
      <c r="S16" s="10">
        <f t="shared" ref="S16:S37" si="2">R16*1.08</f>
        <v>56236181.040000007</v>
      </c>
    </row>
    <row r="17" spans="1:19" ht="26.25" customHeight="1" thickBot="1" x14ac:dyDescent="0.2">
      <c r="A17" s="105"/>
      <c r="B17" s="107"/>
      <c r="C17" s="109"/>
      <c r="D17" s="101"/>
      <c r="E17" s="103"/>
      <c r="F17" s="98"/>
      <c r="G17" s="61" t="s">
        <v>8</v>
      </c>
      <c r="H17" s="34" t="e">
        <f>SUM(#REF!,#REF!)</f>
        <v>#REF!</v>
      </c>
      <c r="I17" s="19" t="e">
        <f>#REF!</f>
        <v>#REF!</v>
      </c>
      <c r="J17" s="18" t="e">
        <f t="shared" si="0"/>
        <v>#REF!</v>
      </c>
      <c r="K17" s="96"/>
      <c r="M17" s="38" t="e">
        <f>SUM(H16:H17)</f>
        <v>#REF!</v>
      </c>
      <c r="N17" s="38" t="e">
        <f>SUM(I16:I17)</f>
        <v>#REF!</v>
      </c>
      <c r="O17" s="38" t="e">
        <f>SUM(J16:J17)</f>
        <v>#REF!</v>
      </c>
      <c r="Q17" s="28">
        <v>56236182</v>
      </c>
      <c r="R17" s="1">
        <f t="shared" si="1"/>
        <v>52070539</v>
      </c>
      <c r="S17" s="10">
        <f t="shared" si="2"/>
        <v>56236182.120000005</v>
      </c>
    </row>
    <row r="18" spans="1:19" ht="26.25" customHeight="1" thickBot="1" x14ac:dyDescent="0.2">
      <c r="A18" s="105">
        <v>5</v>
      </c>
      <c r="B18" s="106" t="e">
        <f>#REF!</f>
        <v>#REF!</v>
      </c>
      <c r="C18" s="108" t="e">
        <f>#REF!</f>
        <v>#REF!</v>
      </c>
      <c r="D18" s="100" t="e">
        <f>#REF!</f>
        <v>#REF!</v>
      </c>
      <c r="E18" s="102">
        <v>100</v>
      </c>
      <c r="F18" s="99" t="e">
        <f>12*ROUNDDOWN(C18*D18*((185-E18)/100),2)</f>
        <v>#REF!</v>
      </c>
      <c r="G18" s="60" t="s">
        <v>3</v>
      </c>
      <c r="H18" s="35" t="e">
        <f>SUM(#REF!)</f>
        <v>#REF!</v>
      </c>
      <c r="I18" s="23" t="e">
        <f>#REF!</f>
        <v>#REF!</v>
      </c>
      <c r="J18" s="23" t="e">
        <f t="shared" si="0"/>
        <v>#REF!</v>
      </c>
      <c r="K18" s="95" t="e">
        <f>ROUNDDOWN(F18+J18+J19,2)</f>
        <v>#REF!</v>
      </c>
      <c r="Q18" s="28">
        <v>56236181</v>
      </c>
      <c r="R18" s="1">
        <f t="shared" si="1"/>
        <v>52070538</v>
      </c>
      <c r="S18" s="10">
        <f t="shared" si="2"/>
        <v>56236181.040000007</v>
      </c>
    </row>
    <row r="19" spans="1:19" ht="26.25" customHeight="1" thickBot="1" x14ac:dyDescent="0.2">
      <c r="A19" s="105"/>
      <c r="B19" s="107"/>
      <c r="C19" s="109"/>
      <c r="D19" s="101"/>
      <c r="E19" s="103"/>
      <c r="F19" s="98"/>
      <c r="G19" s="61" t="s">
        <v>8</v>
      </c>
      <c r="H19" s="36" t="e">
        <f>SUM(#REF!,#REF!)</f>
        <v>#REF!</v>
      </c>
      <c r="I19" s="19" t="e">
        <f>#REF!</f>
        <v>#REF!</v>
      </c>
      <c r="J19" s="19" t="e">
        <f t="shared" si="0"/>
        <v>#REF!</v>
      </c>
      <c r="K19" s="96"/>
      <c r="M19" s="38" t="e">
        <f>SUM(H18:H19)</f>
        <v>#REF!</v>
      </c>
      <c r="N19" s="38" t="e">
        <f>SUM(I18:I19)</f>
        <v>#REF!</v>
      </c>
      <c r="O19" s="38" t="e">
        <f>SUM(J18:J19)</f>
        <v>#REF!</v>
      </c>
      <c r="Q19" s="28">
        <v>56236182</v>
      </c>
      <c r="R19" s="1">
        <f t="shared" si="1"/>
        <v>52070539</v>
      </c>
      <c r="S19" s="10">
        <f t="shared" si="2"/>
        <v>56236182.120000005</v>
      </c>
    </row>
    <row r="20" spans="1:19" ht="26.25" customHeight="1" thickBot="1" x14ac:dyDescent="0.2">
      <c r="A20" s="113">
        <v>6</v>
      </c>
      <c r="B20" s="106" t="e">
        <f>#REF!</f>
        <v>#REF!</v>
      </c>
      <c r="C20" s="108" t="e">
        <f>#REF!</f>
        <v>#REF!</v>
      </c>
      <c r="D20" s="112" t="e">
        <f>#REF!</f>
        <v>#REF!</v>
      </c>
      <c r="E20" s="102">
        <v>100</v>
      </c>
      <c r="F20" s="99" t="e">
        <f>12*ROUNDDOWN(C20*D20*((185-E20)/100),2)</f>
        <v>#REF!</v>
      </c>
      <c r="G20" s="60" t="s">
        <v>3</v>
      </c>
      <c r="H20" s="37" t="e">
        <f>SUM(#REF!)</f>
        <v>#REF!</v>
      </c>
      <c r="I20" s="23" t="e">
        <f>#REF!</f>
        <v>#REF!</v>
      </c>
      <c r="J20" s="23" t="e">
        <f t="shared" si="0"/>
        <v>#REF!</v>
      </c>
      <c r="K20" s="95" t="e">
        <f>ROUNDDOWN(F20+J20+J21,2)</f>
        <v>#REF!</v>
      </c>
      <c r="Q20" s="28"/>
      <c r="R20" s="1"/>
    </row>
    <row r="21" spans="1:19" ht="26.25" customHeight="1" thickBot="1" x14ac:dyDescent="0.2">
      <c r="A21" s="104"/>
      <c r="B21" s="107"/>
      <c r="C21" s="109"/>
      <c r="D21" s="101"/>
      <c r="E21" s="103"/>
      <c r="F21" s="98"/>
      <c r="G21" s="61" t="s">
        <v>8</v>
      </c>
      <c r="H21" s="34" t="e">
        <f>SUM(#REF!,#REF!)</f>
        <v>#REF!</v>
      </c>
      <c r="I21" s="19" t="e">
        <f>#REF!</f>
        <v>#REF!</v>
      </c>
      <c r="J21" s="19" t="e">
        <f t="shared" si="0"/>
        <v>#REF!</v>
      </c>
      <c r="K21" s="96"/>
      <c r="M21" s="38" t="e">
        <f>SUM(H20:H21)</f>
        <v>#REF!</v>
      </c>
      <c r="N21" s="38" t="e">
        <f>SUM(I20:I21)</f>
        <v>#REF!</v>
      </c>
      <c r="O21" s="38" t="e">
        <f>SUM(J20:J21)</f>
        <v>#REF!</v>
      </c>
      <c r="Q21" s="28"/>
      <c r="R21" s="1"/>
    </row>
    <row r="22" spans="1:19" ht="26.25" customHeight="1" thickBot="1" x14ac:dyDescent="0.2">
      <c r="A22" s="104">
        <v>7</v>
      </c>
      <c r="B22" s="106" t="e">
        <f>#REF!</f>
        <v>#REF!</v>
      </c>
      <c r="C22" s="108" t="e">
        <f>#REF!</f>
        <v>#REF!</v>
      </c>
      <c r="D22" s="100" t="e">
        <f>#REF!</f>
        <v>#REF!</v>
      </c>
      <c r="E22" s="102">
        <v>100</v>
      </c>
      <c r="F22" s="99" t="e">
        <f>12*ROUNDDOWN(C22*D22*((185-E22)/100),2)</f>
        <v>#REF!</v>
      </c>
      <c r="G22" s="60" t="s">
        <v>3</v>
      </c>
      <c r="H22" s="35" t="e">
        <f>SUM(#REF!)</f>
        <v>#REF!</v>
      </c>
      <c r="I22" s="23" t="e">
        <f>#REF!</f>
        <v>#REF!</v>
      </c>
      <c r="J22" s="23" t="e">
        <f t="shared" ref="J22:J29" si="3">ROUNDDOWN(H22*I22,2)</f>
        <v>#REF!</v>
      </c>
      <c r="K22" s="95" t="e">
        <f>ROUNDDOWN(F22+J22+J23,2)</f>
        <v>#REF!</v>
      </c>
      <c r="Q22" s="28">
        <v>56236181</v>
      </c>
      <c r="R22" s="1">
        <f t="shared" si="1"/>
        <v>52070538</v>
      </c>
      <c r="S22" s="10">
        <f t="shared" si="2"/>
        <v>56236181.040000007</v>
      </c>
    </row>
    <row r="23" spans="1:19" ht="26.25" customHeight="1" thickBot="1" x14ac:dyDescent="0.2">
      <c r="A23" s="105"/>
      <c r="B23" s="107"/>
      <c r="C23" s="109"/>
      <c r="D23" s="101"/>
      <c r="E23" s="103"/>
      <c r="F23" s="98"/>
      <c r="G23" s="61" t="s">
        <v>8</v>
      </c>
      <c r="H23" s="36" t="e">
        <f>SUM(#REF!,#REF!)</f>
        <v>#REF!</v>
      </c>
      <c r="I23" s="19" t="e">
        <f>#REF!</f>
        <v>#REF!</v>
      </c>
      <c r="J23" s="19" t="e">
        <f t="shared" si="3"/>
        <v>#REF!</v>
      </c>
      <c r="K23" s="96"/>
      <c r="M23" s="38" t="e">
        <f>SUM(H22:H23)</f>
        <v>#REF!</v>
      </c>
      <c r="N23" s="38" t="e">
        <f>SUM(I22:I23)</f>
        <v>#REF!</v>
      </c>
      <c r="O23" s="38" t="e">
        <f>SUM(J22:J23)</f>
        <v>#REF!</v>
      </c>
      <c r="Q23" s="28">
        <v>56236182</v>
      </c>
      <c r="R23" s="1">
        <f t="shared" si="1"/>
        <v>52070539</v>
      </c>
      <c r="S23" s="10">
        <f t="shared" si="2"/>
        <v>56236182.120000005</v>
      </c>
    </row>
    <row r="24" spans="1:19" ht="26.25" customHeight="1" thickBot="1" x14ac:dyDescent="0.2">
      <c r="A24" s="113">
        <v>8</v>
      </c>
      <c r="B24" s="106" t="e">
        <f>#REF!</f>
        <v>#REF!</v>
      </c>
      <c r="C24" s="108" t="e">
        <f>#REF!</f>
        <v>#REF!</v>
      </c>
      <c r="D24" s="112" t="e">
        <f>#REF!</f>
        <v>#REF!</v>
      </c>
      <c r="E24" s="102">
        <v>100</v>
      </c>
      <c r="F24" s="99" t="e">
        <f>12*ROUNDDOWN(C24*D24*((185-E24)/100),2)</f>
        <v>#REF!</v>
      </c>
      <c r="G24" s="60" t="s">
        <v>3</v>
      </c>
      <c r="H24" s="37" t="e">
        <f>SUM(#REF!)</f>
        <v>#REF!</v>
      </c>
      <c r="I24" s="23" t="e">
        <f>#REF!</f>
        <v>#REF!</v>
      </c>
      <c r="J24" s="23" t="e">
        <f t="shared" si="3"/>
        <v>#REF!</v>
      </c>
      <c r="K24" s="95" t="e">
        <f>ROUNDDOWN(F24+J24+J25,2)</f>
        <v>#REF!</v>
      </c>
      <c r="Q24" s="28"/>
      <c r="R24" s="1"/>
    </row>
    <row r="25" spans="1:19" ht="26.25" customHeight="1" thickBot="1" x14ac:dyDescent="0.2">
      <c r="A25" s="104"/>
      <c r="B25" s="107"/>
      <c r="C25" s="109"/>
      <c r="D25" s="101"/>
      <c r="E25" s="103"/>
      <c r="F25" s="98"/>
      <c r="G25" s="61" t="s">
        <v>8</v>
      </c>
      <c r="H25" s="34" t="e">
        <f>SUM(#REF!,#REF!)</f>
        <v>#REF!</v>
      </c>
      <c r="I25" s="19" t="e">
        <f>#REF!</f>
        <v>#REF!</v>
      </c>
      <c r="J25" s="19" t="e">
        <f t="shared" si="3"/>
        <v>#REF!</v>
      </c>
      <c r="K25" s="96"/>
      <c r="M25" s="38" t="e">
        <f>SUM(H24:H25)</f>
        <v>#REF!</v>
      </c>
      <c r="N25" s="38" t="e">
        <f>SUM(I24:I25)</f>
        <v>#REF!</v>
      </c>
      <c r="O25" s="38" t="e">
        <f>SUM(J24:J25)</f>
        <v>#REF!</v>
      </c>
      <c r="Q25" s="28"/>
      <c r="R25" s="1"/>
    </row>
    <row r="26" spans="1:19" ht="26.25" customHeight="1" thickBot="1" x14ac:dyDescent="0.2">
      <c r="A26" s="104">
        <v>9</v>
      </c>
      <c r="B26" s="106" t="e">
        <f>#REF!</f>
        <v>#REF!</v>
      </c>
      <c r="C26" s="108" t="e">
        <f>#REF!</f>
        <v>#REF!</v>
      </c>
      <c r="D26" s="100" t="e">
        <f>#REF!</f>
        <v>#REF!</v>
      </c>
      <c r="E26" s="102">
        <v>100</v>
      </c>
      <c r="F26" s="99" t="e">
        <f>12*ROUNDDOWN(C26*D26*((185-E26)/100),2)</f>
        <v>#REF!</v>
      </c>
      <c r="G26" s="60" t="s">
        <v>3</v>
      </c>
      <c r="H26" s="35" t="e">
        <f>SUM(#REF!)</f>
        <v>#REF!</v>
      </c>
      <c r="I26" s="23" t="e">
        <f>#REF!</f>
        <v>#REF!</v>
      </c>
      <c r="J26" s="23" t="e">
        <f t="shared" si="3"/>
        <v>#REF!</v>
      </c>
      <c r="K26" s="95" t="e">
        <f>ROUNDDOWN(F26+J26+J27,2)</f>
        <v>#REF!</v>
      </c>
      <c r="Q26" s="28">
        <v>56236181</v>
      </c>
      <c r="R26" s="1">
        <f t="shared" si="1"/>
        <v>52070538</v>
      </c>
      <c r="S26" s="10">
        <f t="shared" si="2"/>
        <v>56236181.040000007</v>
      </c>
    </row>
    <row r="27" spans="1:19" ht="26.25" customHeight="1" thickBot="1" x14ac:dyDescent="0.2">
      <c r="A27" s="105"/>
      <c r="B27" s="107"/>
      <c r="C27" s="109"/>
      <c r="D27" s="101"/>
      <c r="E27" s="103"/>
      <c r="F27" s="98"/>
      <c r="G27" s="61" t="s">
        <v>8</v>
      </c>
      <c r="H27" s="36" t="e">
        <f>SUM(#REF!,#REF!)</f>
        <v>#REF!</v>
      </c>
      <c r="I27" s="19" t="e">
        <f>#REF!</f>
        <v>#REF!</v>
      </c>
      <c r="J27" s="19" t="e">
        <f t="shared" si="3"/>
        <v>#REF!</v>
      </c>
      <c r="K27" s="96"/>
      <c r="M27" s="38" t="e">
        <f>SUM(H26:H27)</f>
        <v>#REF!</v>
      </c>
      <c r="N27" s="38" t="e">
        <f>SUM(I26:I27)</f>
        <v>#REF!</v>
      </c>
      <c r="O27" s="38" t="e">
        <f>SUM(J26:J27)</f>
        <v>#REF!</v>
      </c>
      <c r="Q27" s="28">
        <v>56236182</v>
      </c>
      <c r="R27" s="1">
        <f t="shared" si="1"/>
        <v>52070539</v>
      </c>
      <c r="S27" s="10">
        <f t="shared" si="2"/>
        <v>56236182.120000005</v>
      </c>
    </row>
    <row r="28" spans="1:19" ht="26.25" customHeight="1" thickBot="1" x14ac:dyDescent="0.2">
      <c r="A28" s="105">
        <v>10</v>
      </c>
      <c r="B28" s="106" t="e">
        <f>#REF!</f>
        <v>#REF!</v>
      </c>
      <c r="C28" s="108" t="e">
        <f>#REF!</f>
        <v>#REF!</v>
      </c>
      <c r="D28" s="112" t="e">
        <f>#REF!</f>
        <v>#REF!</v>
      </c>
      <c r="E28" s="102">
        <v>100</v>
      </c>
      <c r="F28" s="99" t="e">
        <f>12*ROUNDDOWN(C28*D28*((185-E28)/100),2)</f>
        <v>#REF!</v>
      </c>
      <c r="G28" s="60" t="s">
        <v>3</v>
      </c>
      <c r="H28" s="37" t="e">
        <f>SUM(#REF!)</f>
        <v>#REF!</v>
      </c>
      <c r="I28" s="23" t="e">
        <f>#REF!</f>
        <v>#REF!</v>
      </c>
      <c r="J28" s="23" t="e">
        <f t="shared" si="3"/>
        <v>#REF!</v>
      </c>
      <c r="K28" s="95" t="e">
        <f>ROUNDDOWN(F28+J28+J29,2)</f>
        <v>#REF!</v>
      </c>
      <c r="Q28" s="28"/>
      <c r="R28" s="1"/>
    </row>
    <row r="29" spans="1:19" ht="26.25" customHeight="1" thickBot="1" x14ac:dyDescent="0.2">
      <c r="A29" s="105"/>
      <c r="B29" s="107"/>
      <c r="C29" s="109"/>
      <c r="D29" s="101"/>
      <c r="E29" s="103"/>
      <c r="F29" s="98"/>
      <c r="G29" s="61" t="s">
        <v>8</v>
      </c>
      <c r="H29" s="34" t="e">
        <f>SUM(#REF!,#REF!)</f>
        <v>#REF!</v>
      </c>
      <c r="I29" s="19" t="e">
        <f>#REF!</f>
        <v>#REF!</v>
      </c>
      <c r="J29" s="19" t="e">
        <f t="shared" si="3"/>
        <v>#REF!</v>
      </c>
      <c r="K29" s="96"/>
      <c r="M29" s="38" t="e">
        <f>SUM(H28:H29)</f>
        <v>#REF!</v>
      </c>
      <c r="N29" s="38" t="e">
        <f>SUM(I28:I29)</f>
        <v>#REF!</v>
      </c>
      <c r="O29" s="38" t="e">
        <f>SUM(J28:J29)</f>
        <v>#REF!</v>
      </c>
      <c r="Q29" s="28"/>
      <c r="R29" s="1"/>
    </row>
    <row r="30" spans="1:19" ht="26.25" customHeight="1" thickBot="1" x14ac:dyDescent="0.2">
      <c r="A30" s="105">
        <v>11</v>
      </c>
      <c r="B30" s="106" t="e">
        <f>#REF!</f>
        <v>#REF!</v>
      </c>
      <c r="C30" s="108" t="e">
        <f>#REF!</f>
        <v>#REF!</v>
      </c>
      <c r="D30" s="112" t="e">
        <f>#REF!</f>
        <v>#REF!</v>
      </c>
      <c r="E30" s="102">
        <v>100</v>
      </c>
      <c r="F30" s="97" t="e">
        <f>12*ROUNDDOWN(C30*D30*((185-E30)/100),2)</f>
        <v>#REF!</v>
      </c>
      <c r="G30" s="60" t="s">
        <v>3</v>
      </c>
      <c r="H30" s="56" t="e">
        <f>SUM(#REF!)</f>
        <v>#REF!</v>
      </c>
      <c r="I30" s="21" t="e">
        <f>#REF!</f>
        <v>#REF!</v>
      </c>
      <c r="J30" s="21" t="e">
        <f t="shared" si="0"/>
        <v>#REF!</v>
      </c>
      <c r="K30" s="120" t="e">
        <f>ROUNDDOWN(F30+J30+J31,2)</f>
        <v>#REF!</v>
      </c>
      <c r="Q30" s="28">
        <v>56236181</v>
      </c>
      <c r="R30" s="1">
        <f t="shared" si="1"/>
        <v>52070538</v>
      </c>
      <c r="S30" s="10">
        <f t="shared" si="2"/>
        <v>56236181.040000007</v>
      </c>
    </row>
    <row r="31" spans="1:19" ht="26.25" customHeight="1" thickBot="1" x14ac:dyDescent="0.2">
      <c r="A31" s="105"/>
      <c r="B31" s="107"/>
      <c r="C31" s="109"/>
      <c r="D31" s="101"/>
      <c r="E31" s="103"/>
      <c r="F31" s="98"/>
      <c r="G31" s="61" t="s">
        <v>8</v>
      </c>
      <c r="H31" s="58" t="e">
        <f>SUM(#REF!,#REF!)</f>
        <v>#REF!</v>
      </c>
      <c r="I31" s="59" t="e">
        <f>#REF!</f>
        <v>#REF!</v>
      </c>
      <c r="J31" s="59" t="e">
        <f t="shared" si="0"/>
        <v>#REF!</v>
      </c>
      <c r="K31" s="95"/>
      <c r="M31" s="38" t="e">
        <f>SUM(H30:H31)</f>
        <v>#REF!</v>
      </c>
      <c r="Q31" s="28"/>
      <c r="R31" s="1"/>
    </row>
    <row r="32" spans="1:19" ht="26.25" customHeight="1" thickBot="1" x14ac:dyDescent="0.2">
      <c r="A32" s="113">
        <v>12</v>
      </c>
      <c r="B32" s="106" t="e">
        <f>#REF!</f>
        <v>#REF!</v>
      </c>
      <c r="C32" s="108" t="e">
        <f>#REF!</f>
        <v>#REF!</v>
      </c>
      <c r="D32" s="112" t="e">
        <f>#REF!</f>
        <v>#REF!</v>
      </c>
      <c r="E32" s="102">
        <v>100</v>
      </c>
      <c r="F32" s="110" t="e">
        <f>12*ROUNDDOWN(C32*D32*((185-E32)/100),2)</f>
        <v>#REF!</v>
      </c>
      <c r="G32" s="60" t="s">
        <v>3</v>
      </c>
      <c r="H32" s="35" t="e">
        <f>SUM(#REF!)</f>
        <v>#REF!</v>
      </c>
      <c r="I32" s="23" t="e">
        <f>#REF!</f>
        <v>#REF!</v>
      </c>
      <c r="J32" s="23" t="e">
        <f t="shared" si="0"/>
        <v>#REF!</v>
      </c>
      <c r="K32" s="95" t="e">
        <f>ROUNDDOWN(F32+J32+J33,2)</f>
        <v>#REF!</v>
      </c>
      <c r="Q32" s="28"/>
      <c r="R32" s="1"/>
    </row>
    <row r="33" spans="1:19" ht="26.25" customHeight="1" thickBot="1" x14ac:dyDescent="0.2">
      <c r="A33" s="104"/>
      <c r="B33" s="107"/>
      <c r="C33" s="109"/>
      <c r="D33" s="101"/>
      <c r="E33" s="103"/>
      <c r="F33" s="111"/>
      <c r="G33" s="61" t="s">
        <v>8</v>
      </c>
      <c r="H33" s="36" t="e">
        <f>SUM(#REF!,#REF!)</f>
        <v>#REF!</v>
      </c>
      <c r="I33" s="19" t="e">
        <f>#REF!</f>
        <v>#REF!</v>
      </c>
      <c r="J33" s="19" t="e">
        <f t="shared" si="0"/>
        <v>#REF!</v>
      </c>
      <c r="K33" s="96"/>
      <c r="M33" s="38" t="e">
        <f>SUM(H32:H33)</f>
        <v>#REF!</v>
      </c>
      <c r="N33" s="38" t="e">
        <f>SUM(I32:I33)</f>
        <v>#REF!</v>
      </c>
      <c r="O33" s="38" t="e">
        <f>SUM(J32:J33)</f>
        <v>#REF!</v>
      </c>
      <c r="Q33" s="28"/>
      <c r="R33" s="1"/>
    </row>
    <row r="34" spans="1:19" ht="26.25" customHeight="1" thickBot="1" x14ac:dyDescent="0.2">
      <c r="A34" s="104">
        <v>13</v>
      </c>
      <c r="B34" s="106" t="e">
        <f>#REF!</f>
        <v>#REF!</v>
      </c>
      <c r="C34" s="108" t="e">
        <f>#REF!</f>
        <v>#REF!</v>
      </c>
      <c r="D34" s="112" t="e">
        <f>#REF!</f>
        <v>#REF!</v>
      </c>
      <c r="E34" s="102">
        <v>100</v>
      </c>
      <c r="F34" s="110" t="e">
        <f>12*ROUNDDOWN(C34*D34*((185-E34)/100),2)</f>
        <v>#REF!</v>
      </c>
      <c r="G34" s="60" t="s">
        <v>3</v>
      </c>
      <c r="H34" s="35" t="e">
        <f>SUM(#REF!)</f>
        <v>#REF!</v>
      </c>
      <c r="I34" s="23" t="e">
        <f>#REF!</f>
        <v>#REF!</v>
      </c>
      <c r="J34" s="23" t="e">
        <f t="shared" si="0"/>
        <v>#REF!</v>
      </c>
      <c r="K34" s="95" t="e">
        <f>ROUNDDOWN(F34+J34+J35,2)</f>
        <v>#REF!</v>
      </c>
      <c r="Q34" s="28"/>
      <c r="R34" s="1"/>
    </row>
    <row r="35" spans="1:19" ht="26.25" customHeight="1" thickBot="1" x14ac:dyDescent="0.2">
      <c r="A35" s="105"/>
      <c r="B35" s="107"/>
      <c r="C35" s="109"/>
      <c r="D35" s="101"/>
      <c r="E35" s="103"/>
      <c r="F35" s="111"/>
      <c r="G35" s="61" t="s">
        <v>8</v>
      </c>
      <c r="H35" s="36" t="e">
        <f>SUM(#REF!,#REF!)</f>
        <v>#REF!</v>
      </c>
      <c r="I35" s="19" t="e">
        <f>#REF!</f>
        <v>#REF!</v>
      </c>
      <c r="J35" s="19" t="e">
        <f t="shared" si="0"/>
        <v>#REF!</v>
      </c>
      <c r="K35" s="96"/>
      <c r="M35" s="38" t="e">
        <f>SUM(H34:H35)</f>
        <v>#REF!</v>
      </c>
      <c r="N35" s="38" t="e">
        <f>SUM(I34:I35)</f>
        <v>#REF!</v>
      </c>
      <c r="O35" s="38" t="e">
        <f>SUM(J34:J35)</f>
        <v>#REF!</v>
      </c>
      <c r="Q35" s="28"/>
      <c r="R35" s="1"/>
    </row>
    <row r="36" spans="1:19" ht="26.25" customHeight="1" thickBot="1" x14ac:dyDescent="0.2">
      <c r="A36" s="105">
        <v>14</v>
      </c>
      <c r="B36" s="106" t="e">
        <f>#REF!</f>
        <v>#REF!</v>
      </c>
      <c r="C36" s="108" t="e">
        <f>#REF!</f>
        <v>#REF!</v>
      </c>
      <c r="D36" s="112" t="e">
        <f>#REF!</f>
        <v>#REF!</v>
      </c>
      <c r="E36" s="102">
        <v>100</v>
      </c>
      <c r="F36" s="110" t="e">
        <f>12*ROUNDDOWN(C36*D36*((185-E36)/100),2)</f>
        <v>#REF!</v>
      </c>
      <c r="G36" s="60" t="s">
        <v>3</v>
      </c>
      <c r="H36" s="35" t="e">
        <f>SUM(#REF!)</f>
        <v>#REF!</v>
      </c>
      <c r="I36" s="23" t="e">
        <f>#REF!</f>
        <v>#REF!</v>
      </c>
      <c r="J36" s="23" t="e">
        <f t="shared" si="0"/>
        <v>#REF!</v>
      </c>
      <c r="K36" s="95" t="e">
        <f>ROUNDDOWN(F36+J36+J37,2)</f>
        <v>#REF!</v>
      </c>
      <c r="Q36" s="28">
        <v>56236181</v>
      </c>
      <c r="R36" s="1">
        <f t="shared" si="1"/>
        <v>52070538</v>
      </c>
      <c r="S36" s="10">
        <f t="shared" si="2"/>
        <v>56236181.040000007</v>
      </c>
    </row>
    <row r="37" spans="1:19" ht="26.25" customHeight="1" thickBot="1" x14ac:dyDescent="0.2">
      <c r="A37" s="105"/>
      <c r="B37" s="107"/>
      <c r="C37" s="109"/>
      <c r="D37" s="101"/>
      <c r="E37" s="103"/>
      <c r="F37" s="111"/>
      <c r="G37" s="61" t="s">
        <v>8</v>
      </c>
      <c r="H37" s="36" t="e">
        <f>SUM(#REF!,#REF!)</f>
        <v>#REF!</v>
      </c>
      <c r="I37" s="19" t="e">
        <f>#REF!</f>
        <v>#REF!</v>
      </c>
      <c r="J37" s="19" t="e">
        <f t="shared" si="0"/>
        <v>#REF!</v>
      </c>
      <c r="K37" s="96"/>
      <c r="M37" s="38" t="e">
        <f>SUM(H36:H37)</f>
        <v>#REF!</v>
      </c>
      <c r="N37" s="38" t="e">
        <f>SUM(I36:I37)</f>
        <v>#REF!</v>
      </c>
      <c r="O37" s="38" t="e">
        <f>SUM(J36:J37)</f>
        <v>#REF!</v>
      </c>
      <c r="Q37" s="28">
        <v>56236182</v>
      </c>
      <c r="R37" s="1">
        <f t="shared" si="1"/>
        <v>52070539</v>
      </c>
      <c r="S37" s="10">
        <f t="shared" si="2"/>
        <v>56236182.120000005</v>
      </c>
    </row>
    <row r="38" spans="1:19" ht="26.25" customHeight="1" x14ac:dyDescent="0.15">
      <c r="A38" s="105">
        <v>15</v>
      </c>
      <c r="B38" s="106" t="e">
        <f>#REF!</f>
        <v>#REF!</v>
      </c>
      <c r="C38" s="108" t="e">
        <f>#REF!</f>
        <v>#REF!</v>
      </c>
      <c r="D38" s="112" t="e">
        <f>#REF!</f>
        <v>#REF!</v>
      </c>
      <c r="E38" s="102">
        <v>100</v>
      </c>
      <c r="F38" s="110" t="e">
        <f>12*ROUNDDOWN(C38*D38*((185-E38)/100),2)</f>
        <v>#REF!</v>
      </c>
      <c r="G38" s="60" t="s">
        <v>3</v>
      </c>
      <c r="H38" s="35" t="e">
        <f>SUM(#REF!)</f>
        <v>#REF!</v>
      </c>
      <c r="I38" s="23" t="e">
        <f>#REF!</f>
        <v>#REF!</v>
      </c>
      <c r="J38" s="23" t="e">
        <f t="shared" si="0"/>
        <v>#REF!</v>
      </c>
      <c r="K38" s="95" t="e">
        <f>ROUNDDOWN(F38+J38+J39,2)</f>
        <v>#REF!</v>
      </c>
      <c r="Q38" s="28"/>
      <c r="R38" s="54"/>
    </row>
    <row r="39" spans="1:19" ht="26.25" customHeight="1" x14ac:dyDescent="0.15">
      <c r="A39" s="105"/>
      <c r="B39" s="107"/>
      <c r="C39" s="109"/>
      <c r="D39" s="101"/>
      <c r="E39" s="103"/>
      <c r="F39" s="111"/>
      <c r="G39" s="61" t="s">
        <v>8</v>
      </c>
      <c r="H39" s="36" t="e">
        <f>SUM(#REF!,#REF!)</f>
        <v>#REF!</v>
      </c>
      <c r="I39" s="19" t="e">
        <f>#REF!</f>
        <v>#REF!</v>
      </c>
      <c r="J39" s="19" t="e">
        <f t="shared" si="0"/>
        <v>#REF!</v>
      </c>
      <c r="K39" s="96"/>
      <c r="M39" s="38" t="e">
        <f>SUM(H38:H39)</f>
        <v>#REF!</v>
      </c>
      <c r="Q39" s="28"/>
      <c r="R39" s="54"/>
    </row>
    <row r="40" spans="1:19" ht="26.25" customHeight="1" x14ac:dyDescent="0.15">
      <c r="A40" s="113">
        <v>16</v>
      </c>
      <c r="B40" s="114" t="e">
        <f>#REF!</f>
        <v>#REF!</v>
      </c>
      <c r="C40" s="117" t="e">
        <f>#REF!</f>
        <v>#REF!</v>
      </c>
      <c r="D40" s="112" t="e">
        <f>#REF!</f>
        <v>#REF!</v>
      </c>
      <c r="E40" s="102">
        <v>100</v>
      </c>
      <c r="F40" s="97" t="e">
        <f>12*ROUNDDOWN(C40*D40*((185-E40)/100),2)</f>
        <v>#REF!</v>
      </c>
      <c r="G40" s="20" t="s">
        <v>6</v>
      </c>
      <c r="H40" s="56" t="e">
        <f>SUM(#REF!,#REF!,#REF!)</f>
        <v>#REF!</v>
      </c>
      <c r="I40" s="21" t="e">
        <f>#REF!</f>
        <v>#REF!</v>
      </c>
      <c r="J40" s="21" t="e">
        <f t="shared" ref="J40:J49" si="4">ROUNDDOWN(H40*I40,2)</f>
        <v>#REF!</v>
      </c>
      <c r="K40" s="120" t="e">
        <f>ROUNDDOWN(F40+J40+J41+J42+J43,2)</f>
        <v>#REF!</v>
      </c>
      <c r="Q40" s="28"/>
      <c r="R40" s="54"/>
    </row>
    <row r="41" spans="1:19" ht="26.25" customHeight="1" x14ac:dyDescent="0.15">
      <c r="A41" s="124"/>
      <c r="B41" s="115"/>
      <c r="C41" s="118"/>
      <c r="D41" s="100"/>
      <c r="E41" s="126"/>
      <c r="F41" s="99"/>
      <c r="G41" s="57" t="s">
        <v>7</v>
      </c>
      <c r="H41" s="58" t="e">
        <f>SUM(#REF!,#REF!,#REF!)</f>
        <v>#REF!</v>
      </c>
      <c r="I41" s="59" t="e">
        <f>#REF!</f>
        <v>#REF!</v>
      </c>
      <c r="J41" s="59" t="e">
        <f t="shared" si="4"/>
        <v>#REF!</v>
      </c>
      <c r="K41" s="125"/>
      <c r="Q41" s="28"/>
      <c r="R41" s="54"/>
    </row>
    <row r="42" spans="1:19" ht="26.25" customHeight="1" x14ac:dyDescent="0.15">
      <c r="A42" s="124"/>
      <c r="B42" s="115"/>
      <c r="C42" s="118"/>
      <c r="D42" s="100"/>
      <c r="E42" s="126"/>
      <c r="F42" s="99"/>
      <c r="G42" s="57" t="s">
        <v>4</v>
      </c>
      <c r="H42" s="58" t="e">
        <f>SUM(#REF!,#REF!,#REF!,#REF!,#REF!,#REF!,#REF!,#REF!,#REF!)</f>
        <v>#REF!</v>
      </c>
      <c r="I42" s="59" t="e">
        <f>#REF!</f>
        <v>#REF!</v>
      </c>
      <c r="J42" s="59" t="e">
        <f t="shared" si="4"/>
        <v>#REF!</v>
      </c>
      <c r="K42" s="125"/>
      <c r="Q42" s="28"/>
      <c r="R42" s="54"/>
    </row>
    <row r="43" spans="1:19" ht="26.25" customHeight="1" x14ac:dyDescent="0.15">
      <c r="A43" s="104"/>
      <c r="B43" s="116"/>
      <c r="C43" s="119"/>
      <c r="D43" s="101"/>
      <c r="E43" s="103"/>
      <c r="F43" s="98"/>
      <c r="G43" s="26" t="s">
        <v>5</v>
      </c>
      <c r="H43" s="36" t="e">
        <f>SUM(#REF!,#REF!,#REF!,#REF!,#REF!,#REF!,#REF!,#REF!,#REF!)</f>
        <v>#REF!</v>
      </c>
      <c r="I43" s="19" t="e">
        <f>#REF!</f>
        <v>#REF!</v>
      </c>
      <c r="J43" s="19" t="e">
        <f t="shared" si="4"/>
        <v>#REF!</v>
      </c>
      <c r="K43" s="95"/>
      <c r="M43" s="38" t="e">
        <f>SUM(H40:H43)</f>
        <v>#REF!</v>
      </c>
      <c r="Q43" s="28"/>
      <c r="R43" s="54"/>
    </row>
    <row r="44" spans="1:19" ht="26.25" customHeight="1" x14ac:dyDescent="0.15">
      <c r="A44" s="121">
        <v>17</v>
      </c>
      <c r="B44" s="114" t="e">
        <f>#REF!</f>
        <v>#REF!</v>
      </c>
      <c r="C44" s="117" t="e">
        <f>#REF!</f>
        <v>#REF!</v>
      </c>
      <c r="D44" s="112" t="e">
        <f>#REF!</f>
        <v>#REF!</v>
      </c>
      <c r="E44" s="102">
        <v>100</v>
      </c>
      <c r="F44" s="97" t="e">
        <f>12*ROUNDDOWN(C44*D44*((185-E44)/100),2)</f>
        <v>#REF!</v>
      </c>
      <c r="G44" s="20" t="s">
        <v>6</v>
      </c>
      <c r="H44" s="56" t="e">
        <f>SUM(#REF!,#REF!,#REF!)</f>
        <v>#REF!</v>
      </c>
      <c r="I44" s="21" t="e">
        <f>#REF!</f>
        <v>#REF!</v>
      </c>
      <c r="J44" s="21" t="e">
        <f t="shared" si="4"/>
        <v>#REF!</v>
      </c>
      <c r="K44" s="120" t="e">
        <f>ROUNDDOWN(F44+J44+J45+J46+J47,2)</f>
        <v>#REF!</v>
      </c>
      <c r="Q44" s="28"/>
      <c r="R44" s="54"/>
    </row>
    <row r="45" spans="1:19" ht="26.25" customHeight="1" x14ac:dyDescent="0.15">
      <c r="A45" s="122"/>
      <c r="B45" s="115"/>
      <c r="C45" s="118"/>
      <c r="D45" s="100"/>
      <c r="E45" s="126"/>
      <c r="F45" s="99"/>
      <c r="G45" s="57" t="s">
        <v>7</v>
      </c>
      <c r="H45" s="58" t="e">
        <f>SUM(#REF!,#REF!,#REF!)</f>
        <v>#REF!</v>
      </c>
      <c r="I45" s="22" t="e">
        <f>#REF!</f>
        <v>#REF!</v>
      </c>
      <c r="J45" s="59" t="e">
        <f t="shared" si="4"/>
        <v>#REF!</v>
      </c>
      <c r="K45" s="125"/>
      <c r="Q45" s="28"/>
      <c r="R45" s="54"/>
    </row>
    <row r="46" spans="1:19" ht="26.25" customHeight="1" x14ac:dyDescent="0.15">
      <c r="A46" s="122"/>
      <c r="B46" s="115"/>
      <c r="C46" s="118"/>
      <c r="D46" s="100"/>
      <c r="E46" s="126"/>
      <c r="F46" s="99"/>
      <c r="G46" s="57" t="s">
        <v>4</v>
      </c>
      <c r="H46" s="58" t="e">
        <f>SUM(#REF!,#REF!,#REF!,#REF!,#REF!,#REF!,#REF!,#REF!,#REF!)</f>
        <v>#REF!</v>
      </c>
      <c r="I46" s="59" t="e">
        <f>#REF!</f>
        <v>#REF!</v>
      </c>
      <c r="J46" s="59" t="e">
        <f t="shared" si="4"/>
        <v>#REF!</v>
      </c>
      <c r="K46" s="125"/>
      <c r="Q46" s="28"/>
      <c r="R46" s="54"/>
    </row>
    <row r="47" spans="1:19" ht="26.25" customHeight="1" x14ac:dyDescent="0.15">
      <c r="A47" s="123"/>
      <c r="B47" s="116"/>
      <c r="C47" s="119"/>
      <c r="D47" s="101"/>
      <c r="E47" s="103"/>
      <c r="F47" s="98"/>
      <c r="G47" s="26" t="s">
        <v>5</v>
      </c>
      <c r="H47" s="36" t="e">
        <f>SUM(#REF!,#REF!,#REF!,#REF!,#REF!,#REF!,#REF!,#REF!,#REF!)</f>
        <v>#REF!</v>
      </c>
      <c r="I47" s="59" t="e">
        <f>#REF!</f>
        <v>#REF!</v>
      </c>
      <c r="J47" s="19" t="e">
        <f t="shared" si="4"/>
        <v>#REF!</v>
      </c>
      <c r="K47" s="95"/>
      <c r="M47" s="38" t="e">
        <f>SUM(H44:H47)</f>
        <v>#REF!</v>
      </c>
      <c r="Q47" s="28"/>
      <c r="R47" s="54"/>
    </row>
    <row r="48" spans="1:19" ht="26.25" customHeight="1" x14ac:dyDescent="0.15">
      <c r="A48" s="113">
        <v>18</v>
      </c>
      <c r="B48" s="106" t="e">
        <f>#REF!</f>
        <v>#REF!</v>
      </c>
      <c r="C48" s="108" t="e">
        <f>#REF!</f>
        <v>#REF!</v>
      </c>
      <c r="D48" s="112" t="e">
        <f>#REF!</f>
        <v>#REF!</v>
      </c>
      <c r="E48" s="102">
        <v>100</v>
      </c>
      <c r="F48" s="97" t="e">
        <f>12*ROUNDDOWN(C48*D48*((185-E48)/100),2)</f>
        <v>#REF!</v>
      </c>
      <c r="G48" s="60" t="s">
        <v>3</v>
      </c>
      <c r="H48" s="56" t="e">
        <f>SUM(#REF!)</f>
        <v>#REF!</v>
      </c>
      <c r="I48" s="21" t="e">
        <f>#REF!</f>
        <v>#REF!</v>
      </c>
      <c r="J48" s="21" t="e">
        <f t="shared" si="4"/>
        <v>#REF!</v>
      </c>
      <c r="K48" s="120" t="e">
        <f>ROUNDDOWN(F48+J48+J49,2)</f>
        <v>#REF!</v>
      </c>
      <c r="Q48" s="28"/>
      <c r="R48" s="54"/>
    </row>
    <row r="49" spans="1:18" ht="26.25" customHeight="1" x14ac:dyDescent="0.15">
      <c r="A49" s="104"/>
      <c r="B49" s="107"/>
      <c r="C49" s="109"/>
      <c r="D49" s="101"/>
      <c r="E49" s="103"/>
      <c r="F49" s="98"/>
      <c r="G49" s="61" t="s">
        <v>8</v>
      </c>
      <c r="H49" s="36" t="e">
        <f>SUM(#REF!,#REF!)</f>
        <v>#REF!</v>
      </c>
      <c r="I49" s="19" t="e">
        <f>#REF!</f>
        <v>#REF!</v>
      </c>
      <c r="J49" s="19" t="e">
        <f t="shared" si="4"/>
        <v>#REF!</v>
      </c>
      <c r="K49" s="95"/>
      <c r="M49" s="38" t="e">
        <f>SUM(H48:H49)</f>
        <v>#REF!</v>
      </c>
      <c r="Q49" s="28"/>
      <c r="R49" s="54"/>
    </row>
    <row r="50" spans="1:18" ht="26.25" customHeight="1" x14ac:dyDescent="0.15">
      <c r="A50" s="113">
        <v>19</v>
      </c>
      <c r="B50" s="106" t="e">
        <f>#REF!</f>
        <v>#REF!</v>
      </c>
      <c r="C50" s="108" t="e">
        <f>#REF!</f>
        <v>#REF!</v>
      </c>
      <c r="D50" s="112" t="e">
        <f>#REF!</f>
        <v>#REF!</v>
      </c>
      <c r="E50" s="102">
        <v>100</v>
      </c>
      <c r="F50" s="97" t="e">
        <f>12*ROUNDDOWN(C50*D50*((185-E50)/100),2)</f>
        <v>#REF!</v>
      </c>
      <c r="G50" s="60" t="s">
        <v>3</v>
      </c>
      <c r="H50" s="56" t="e">
        <f>SUM(#REF!)</f>
        <v>#REF!</v>
      </c>
      <c r="I50" s="21" t="e">
        <f>#REF!</f>
        <v>#REF!</v>
      </c>
      <c r="J50" s="21" t="e">
        <f t="shared" ref="J50:J59" si="5">ROUNDDOWN(H50*I50,2)</f>
        <v>#REF!</v>
      </c>
      <c r="K50" s="120" t="e">
        <f>ROUNDDOWN(F50+J50+J51,2)</f>
        <v>#REF!</v>
      </c>
      <c r="Q50" s="28"/>
      <c r="R50" s="54"/>
    </row>
    <row r="51" spans="1:18" ht="26.25" customHeight="1" x14ac:dyDescent="0.15">
      <c r="A51" s="104"/>
      <c r="B51" s="107"/>
      <c r="C51" s="109"/>
      <c r="D51" s="101"/>
      <c r="E51" s="103"/>
      <c r="F51" s="98"/>
      <c r="G51" s="61" t="s">
        <v>8</v>
      </c>
      <c r="H51" s="36" t="e">
        <f>SUM(#REF!,#REF!)</f>
        <v>#REF!</v>
      </c>
      <c r="I51" s="19" t="e">
        <f>#REF!</f>
        <v>#REF!</v>
      </c>
      <c r="J51" s="19" t="e">
        <f t="shared" si="5"/>
        <v>#REF!</v>
      </c>
      <c r="K51" s="95"/>
      <c r="M51" s="38" t="e">
        <f>SUM(H50:H51)</f>
        <v>#REF!</v>
      </c>
      <c r="Q51" s="28"/>
      <c r="R51" s="54"/>
    </row>
    <row r="52" spans="1:18" ht="26.25" customHeight="1" x14ac:dyDescent="0.15">
      <c r="A52" s="113">
        <v>20</v>
      </c>
      <c r="B52" s="106" t="e">
        <f>#REF!</f>
        <v>#REF!</v>
      </c>
      <c r="C52" s="108" t="e">
        <f>#REF!</f>
        <v>#REF!</v>
      </c>
      <c r="D52" s="112" t="e">
        <f>#REF!</f>
        <v>#REF!</v>
      </c>
      <c r="E52" s="102">
        <v>100</v>
      </c>
      <c r="F52" s="97" t="e">
        <f>12*ROUNDDOWN(C52*D52*((185-E52)/100),2)</f>
        <v>#REF!</v>
      </c>
      <c r="G52" s="60" t="s">
        <v>3</v>
      </c>
      <c r="H52" s="56" t="e">
        <f>SUM(#REF!)</f>
        <v>#REF!</v>
      </c>
      <c r="I52" s="21" t="e">
        <f>#REF!</f>
        <v>#REF!</v>
      </c>
      <c r="J52" s="21" t="e">
        <f t="shared" si="5"/>
        <v>#REF!</v>
      </c>
      <c r="K52" s="120" t="e">
        <f>ROUNDDOWN(F52+J52+J53,2)</f>
        <v>#REF!</v>
      </c>
      <c r="Q52" s="28"/>
      <c r="R52" s="54"/>
    </row>
    <row r="53" spans="1:18" ht="26.25" customHeight="1" x14ac:dyDescent="0.15">
      <c r="A53" s="104"/>
      <c r="B53" s="107"/>
      <c r="C53" s="109"/>
      <c r="D53" s="101"/>
      <c r="E53" s="103"/>
      <c r="F53" s="98"/>
      <c r="G53" s="61" t="s">
        <v>8</v>
      </c>
      <c r="H53" s="36" t="e">
        <f>SUM(#REF!,#REF!)</f>
        <v>#REF!</v>
      </c>
      <c r="I53" s="19" t="e">
        <f>#REF!</f>
        <v>#REF!</v>
      </c>
      <c r="J53" s="19" t="e">
        <f t="shared" si="5"/>
        <v>#REF!</v>
      </c>
      <c r="K53" s="95"/>
      <c r="M53" s="38" t="e">
        <f>SUM(H52:H53)</f>
        <v>#REF!</v>
      </c>
      <c r="Q53" s="28"/>
      <c r="R53" s="54"/>
    </row>
    <row r="54" spans="1:18" ht="26.25" customHeight="1" x14ac:dyDescent="0.15">
      <c r="A54" s="113">
        <v>21</v>
      </c>
      <c r="B54" s="106" t="e">
        <f>#REF!</f>
        <v>#REF!</v>
      </c>
      <c r="C54" s="108" t="e">
        <f>#REF!</f>
        <v>#REF!</v>
      </c>
      <c r="D54" s="112" t="e">
        <f>#REF!</f>
        <v>#REF!</v>
      </c>
      <c r="E54" s="102">
        <v>100</v>
      </c>
      <c r="F54" s="97" t="e">
        <f>12*ROUNDDOWN(C54*D54*((185-E54)/100),2)</f>
        <v>#REF!</v>
      </c>
      <c r="G54" s="60" t="s">
        <v>3</v>
      </c>
      <c r="H54" s="56" t="e">
        <f>SUM(#REF!)</f>
        <v>#REF!</v>
      </c>
      <c r="I54" s="21" t="e">
        <f>#REF!</f>
        <v>#REF!</v>
      </c>
      <c r="J54" s="21" t="e">
        <f t="shared" si="5"/>
        <v>#REF!</v>
      </c>
      <c r="K54" s="120" t="e">
        <f>ROUNDDOWN(F54+J54+J55,2)</f>
        <v>#REF!</v>
      </c>
      <c r="Q54" s="28"/>
      <c r="R54" s="54"/>
    </row>
    <row r="55" spans="1:18" ht="26.25" customHeight="1" x14ac:dyDescent="0.15">
      <c r="A55" s="104"/>
      <c r="B55" s="107"/>
      <c r="C55" s="109"/>
      <c r="D55" s="101"/>
      <c r="E55" s="103"/>
      <c r="F55" s="98"/>
      <c r="G55" s="61" t="s">
        <v>8</v>
      </c>
      <c r="H55" s="36" t="e">
        <f>SUM(#REF!,#REF!)</f>
        <v>#REF!</v>
      </c>
      <c r="I55" s="19" t="e">
        <f>#REF!</f>
        <v>#REF!</v>
      </c>
      <c r="J55" s="19" t="e">
        <f t="shared" si="5"/>
        <v>#REF!</v>
      </c>
      <c r="K55" s="95"/>
      <c r="M55" s="38" t="e">
        <f>SUM(H54:H55)</f>
        <v>#REF!</v>
      </c>
      <c r="Q55" s="28"/>
      <c r="R55" s="54"/>
    </row>
    <row r="56" spans="1:18" ht="26.25" customHeight="1" x14ac:dyDescent="0.15">
      <c r="A56" s="113">
        <v>22</v>
      </c>
      <c r="B56" s="106" t="e">
        <f>#REF!</f>
        <v>#REF!</v>
      </c>
      <c r="C56" s="108" t="e">
        <f>#REF!</f>
        <v>#REF!</v>
      </c>
      <c r="D56" s="112" t="e">
        <f>#REF!</f>
        <v>#REF!</v>
      </c>
      <c r="E56" s="102">
        <v>100</v>
      </c>
      <c r="F56" s="97" t="e">
        <f>12*ROUNDDOWN(C56*D56*((185-E56)/100),2)</f>
        <v>#REF!</v>
      </c>
      <c r="G56" s="60" t="s">
        <v>3</v>
      </c>
      <c r="H56" s="56" t="e">
        <f>SUM(#REF!)</f>
        <v>#REF!</v>
      </c>
      <c r="I56" s="21" t="e">
        <f>#REF!</f>
        <v>#REF!</v>
      </c>
      <c r="J56" s="21" t="e">
        <f t="shared" si="5"/>
        <v>#REF!</v>
      </c>
      <c r="K56" s="120" t="e">
        <f>ROUNDDOWN(F56+J56+J57,2)</f>
        <v>#REF!</v>
      </c>
      <c r="Q56" s="28"/>
      <c r="R56" s="54"/>
    </row>
    <row r="57" spans="1:18" ht="26.25" customHeight="1" x14ac:dyDescent="0.15">
      <c r="A57" s="104"/>
      <c r="B57" s="107"/>
      <c r="C57" s="109"/>
      <c r="D57" s="101"/>
      <c r="E57" s="103"/>
      <c r="F57" s="98"/>
      <c r="G57" s="61" t="s">
        <v>8</v>
      </c>
      <c r="H57" s="36" t="e">
        <f>SUM(#REF!,#REF!)</f>
        <v>#REF!</v>
      </c>
      <c r="I57" s="19" t="e">
        <f>#REF!</f>
        <v>#REF!</v>
      </c>
      <c r="J57" s="19" t="e">
        <f t="shared" si="5"/>
        <v>#REF!</v>
      </c>
      <c r="K57" s="95"/>
      <c r="M57" s="38" t="e">
        <f>SUM(H56:H57)</f>
        <v>#REF!</v>
      </c>
      <c r="Q57" s="28"/>
      <c r="R57" s="54"/>
    </row>
    <row r="58" spans="1:18" ht="26.25" customHeight="1" x14ac:dyDescent="0.15">
      <c r="A58" s="113">
        <v>23</v>
      </c>
      <c r="B58" s="106" t="e">
        <f>#REF!</f>
        <v>#REF!</v>
      </c>
      <c r="C58" s="108" t="e">
        <f>#REF!</f>
        <v>#REF!</v>
      </c>
      <c r="D58" s="112" t="e">
        <f>#REF!</f>
        <v>#REF!</v>
      </c>
      <c r="E58" s="102">
        <v>100</v>
      </c>
      <c r="F58" s="97" t="e">
        <f>12*ROUNDDOWN(C58*D58*((185-E58)/100),2)</f>
        <v>#REF!</v>
      </c>
      <c r="G58" s="60" t="s">
        <v>3</v>
      </c>
      <c r="H58" s="56" t="e">
        <f>SUM(#REF!)</f>
        <v>#REF!</v>
      </c>
      <c r="I58" s="21" t="e">
        <f>#REF!</f>
        <v>#REF!</v>
      </c>
      <c r="J58" s="21" t="e">
        <f t="shared" si="5"/>
        <v>#REF!</v>
      </c>
      <c r="K58" s="120" t="e">
        <f>ROUNDDOWN(F58+J58+J59,2)</f>
        <v>#REF!</v>
      </c>
      <c r="Q58" s="28"/>
      <c r="R58" s="54"/>
    </row>
    <row r="59" spans="1:18" ht="26.25" customHeight="1" x14ac:dyDescent="0.15">
      <c r="A59" s="104"/>
      <c r="B59" s="107"/>
      <c r="C59" s="109"/>
      <c r="D59" s="101"/>
      <c r="E59" s="103"/>
      <c r="F59" s="98"/>
      <c r="G59" s="61" t="s">
        <v>8</v>
      </c>
      <c r="H59" s="36" t="e">
        <f>SUM(#REF!,#REF!)</f>
        <v>#REF!</v>
      </c>
      <c r="I59" s="19" t="e">
        <f>#REF!</f>
        <v>#REF!</v>
      </c>
      <c r="J59" s="19" t="e">
        <f t="shared" si="5"/>
        <v>#REF!</v>
      </c>
      <c r="K59" s="95"/>
      <c r="M59" s="38" t="e">
        <f>SUM(H58:H59)</f>
        <v>#REF!</v>
      </c>
      <c r="Q59" s="28"/>
      <c r="R59" s="54"/>
    </row>
    <row r="60" spans="1:18" ht="26.25" customHeight="1" x14ac:dyDescent="0.15">
      <c r="A60" s="113">
        <v>24</v>
      </c>
      <c r="B60" s="106" t="e">
        <f>#REF!</f>
        <v>#REF!</v>
      </c>
      <c r="C60" s="108" t="e">
        <f>#REF!</f>
        <v>#REF!</v>
      </c>
      <c r="D60" s="112" t="e">
        <f>#REF!</f>
        <v>#REF!</v>
      </c>
      <c r="E60" s="102">
        <v>100</v>
      </c>
      <c r="F60" s="97" t="e">
        <f>12*ROUNDDOWN(C60*D60*((185-E60)/100),2)</f>
        <v>#REF!</v>
      </c>
      <c r="G60" s="60" t="s">
        <v>3</v>
      </c>
      <c r="H60" s="56" t="e">
        <f>SUM(#REF!)</f>
        <v>#REF!</v>
      </c>
      <c r="I60" s="21" t="e">
        <f>#REF!</f>
        <v>#REF!</v>
      </c>
      <c r="J60" s="21" t="e">
        <f t="shared" ref="J60:J69" si="6">ROUNDDOWN(H60*I60,2)</f>
        <v>#REF!</v>
      </c>
      <c r="K60" s="120" t="e">
        <f>ROUNDDOWN(F60+J60+J61,2)</f>
        <v>#REF!</v>
      </c>
      <c r="Q60" s="28"/>
      <c r="R60" s="54"/>
    </row>
    <row r="61" spans="1:18" ht="26.25" customHeight="1" x14ac:dyDescent="0.15">
      <c r="A61" s="104"/>
      <c r="B61" s="107"/>
      <c r="C61" s="109"/>
      <c r="D61" s="101"/>
      <c r="E61" s="103"/>
      <c r="F61" s="98"/>
      <c r="G61" s="61" t="s">
        <v>8</v>
      </c>
      <c r="H61" s="36" t="e">
        <f>SUM(#REF!,#REF!)</f>
        <v>#REF!</v>
      </c>
      <c r="I61" s="19" t="e">
        <f>#REF!</f>
        <v>#REF!</v>
      </c>
      <c r="J61" s="19" t="e">
        <f t="shared" si="6"/>
        <v>#REF!</v>
      </c>
      <c r="K61" s="95"/>
      <c r="M61" s="38" t="e">
        <f>SUM(H60:H61)</f>
        <v>#REF!</v>
      </c>
      <c r="Q61" s="28"/>
      <c r="R61" s="54"/>
    </row>
    <row r="62" spans="1:18" ht="26.25" customHeight="1" x14ac:dyDescent="0.15">
      <c r="A62" s="113">
        <v>25</v>
      </c>
      <c r="B62" s="106" t="e">
        <f>#REF!</f>
        <v>#REF!</v>
      </c>
      <c r="C62" s="108" t="e">
        <f>#REF!</f>
        <v>#REF!</v>
      </c>
      <c r="D62" s="112" t="e">
        <f>#REF!</f>
        <v>#REF!</v>
      </c>
      <c r="E62" s="102">
        <v>100</v>
      </c>
      <c r="F62" s="97" t="e">
        <f>12*ROUNDDOWN(C62*D62*((185-E62)/100),2)</f>
        <v>#REF!</v>
      </c>
      <c r="G62" s="60" t="s">
        <v>3</v>
      </c>
      <c r="H62" s="56" t="e">
        <f>SUM(#REF!)</f>
        <v>#REF!</v>
      </c>
      <c r="I62" s="21" t="e">
        <f>#REF!</f>
        <v>#REF!</v>
      </c>
      <c r="J62" s="21" t="e">
        <f t="shared" si="6"/>
        <v>#REF!</v>
      </c>
      <c r="K62" s="120" t="e">
        <f>ROUNDDOWN(F62+J62+J63,2)</f>
        <v>#REF!</v>
      </c>
      <c r="Q62" s="28"/>
      <c r="R62" s="54"/>
    </row>
    <row r="63" spans="1:18" ht="26.25" customHeight="1" x14ac:dyDescent="0.15">
      <c r="A63" s="104"/>
      <c r="B63" s="107"/>
      <c r="C63" s="109"/>
      <c r="D63" s="101"/>
      <c r="E63" s="103"/>
      <c r="F63" s="98"/>
      <c r="G63" s="61" t="s">
        <v>8</v>
      </c>
      <c r="H63" s="36" t="e">
        <f>SUM(#REF!,#REF!)</f>
        <v>#REF!</v>
      </c>
      <c r="I63" s="19" t="e">
        <f>#REF!</f>
        <v>#REF!</v>
      </c>
      <c r="J63" s="19" t="e">
        <f t="shared" si="6"/>
        <v>#REF!</v>
      </c>
      <c r="K63" s="95"/>
      <c r="M63" s="38" t="e">
        <f>SUM(H62:H63)</f>
        <v>#REF!</v>
      </c>
      <c r="Q63" s="28"/>
      <c r="R63" s="54"/>
    </row>
    <row r="64" spans="1:18" ht="26.25" customHeight="1" x14ac:dyDescent="0.15">
      <c r="A64" s="113">
        <v>26</v>
      </c>
      <c r="B64" s="106" t="e">
        <f>#REF!</f>
        <v>#REF!</v>
      </c>
      <c r="C64" s="108" t="e">
        <f>#REF!</f>
        <v>#REF!</v>
      </c>
      <c r="D64" s="112" t="e">
        <f>#REF!</f>
        <v>#REF!</v>
      </c>
      <c r="E64" s="102">
        <v>100</v>
      </c>
      <c r="F64" s="97" t="e">
        <f>12*ROUNDDOWN(C64*D64*((185-E64)/100),2)</f>
        <v>#REF!</v>
      </c>
      <c r="G64" s="60" t="s">
        <v>3</v>
      </c>
      <c r="H64" s="56" t="e">
        <f>SUM(#REF!)</f>
        <v>#REF!</v>
      </c>
      <c r="I64" s="21" t="e">
        <f>#REF!</f>
        <v>#REF!</v>
      </c>
      <c r="J64" s="21" t="e">
        <f t="shared" si="6"/>
        <v>#REF!</v>
      </c>
      <c r="K64" s="120" t="e">
        <f>ROUNDDOWN(F64+J64+J65,2)</f>
        <v>#REF!</v>
      </c>
      <c r="Q64" s="28"/>
      <c r="R64" s="54"/>
    </row>
    <row r="65" spans="1:19" ht="26.25" customHeight="1" thickBot="1" x14ac:dyDescent="0.2">
      <c r="A65" s="104"/>
      <c r="B65" s="107"/>
      <c r="C65" s="109"/>
      <c r="D65" s="101"/>
      <c r="E65" s="103"/>
      <c r="F65" s="98"/>
      <c r="G65" s="61" t="s">
        <v>8</v>
      </c>
      <c r="H65" s="36" t="e">
        <f>SUM(#REF!,#REF!)</f>
        <v>#REF!</v>
      </c>
      <c r="I65" s="19" t="e">
        <f>#REF!</f>
        <v>#REF!</v>
      </c>
      <c r="J65" s="19" t="e">
        <f t="shared" si="6"/>
        <v>#REF!</v>
      </c>
      <c r="K65" s="95"/>
      <c r="M65" s="38" t="e">
        <f>SUM(H64:H65)</f>
        <v>#REF!</v>
      </c>
      <c r="Q65" s="28"/>
      <c r="R65" s="54"/>
    </row>
    <row r="66" spans="1:19" ht="26.25" customHeight="1" thickBot="1" x14ac:dyDescent="0.2">
      <c r="A66" s="113">
        <v>27</v>
      </c>
      <c r="B66" s="114" t="e">
        <f>#REF!</f>
        <v>#REF!</v>
      </c>
      <c r="C66" s="165" t="e">
        <f>#REF!</f>
        <v>#REF!</v>
      </c>
      <c r="D66" s="112" t="e">
        <f>#REF!</f>
        <v>#REF!</v>
      </c>
      <c r="E66" s="102">
        <v>100</v>
      </c>
      <c r="F66" s="97" t="e">
        <f>12*ROUNDDOWN(C66*D66*((185-E66)/100),2)</f>
        <v>#REF!</v>
      </c>
      <c r="G66" s="63" t="s">
        <v>52</v>
      </c>
      <c r="H66" s="56" t="e">
        <f>SUM(#REF!,#REF!,#REF!)</f>
        <v>#REF!</v>
      </c>
      <c r="I66" s="21" t="e">
        <f>#REF!</f>
        <v>#REF!</v>
      </c>
      <c r="J66" s="21" t="e">
        <f t="shared" si="6"/>
        <v>#REF!</v>
      </c>
      <c r="K66" s="120" t="e">
        <f>ROUNDDOWN(F66+J66+J67+J68+J69,2)</f>
        <v>#REF!</v>
      </c>
      <c r="Q66" s="28">
        <v>56236181</v>
      </c>
      <c r="R66" s="1">
        <f>ROUNDUP(Q66*100/108,0)</f>
        <v>52070538</v>
      </c>
      <c r="S66" s="10">
        <f>R66*1.08</f>
        <v>56236181.040000007</v>
      </c>
    </row>
    <row r="67" spans="1:19" ht="26.25" customHeight="1" thickBot="1" x14ac:dyDescent="0.2">
      <c r="A67" s="124"/>
      <c r="B67" s="115"/>
      <c r="C67" s="166"/>
      <c r="D67" s="100"/>
      <c r="E67" s="126"/>
      <c r="F67" s="99"/>
      <c r="G67" s="64" t="s">
        <v>48</v>
      </c>
      <c r="H67" s="58" t="e">
        <f>SUM(#REF!,#REF!,#REF!)</f>
        <v>#REF!</v>
      </c>
      <c r="I67" s="59" t="e">
        <f>#REF!</f>
        <v>#REF!</v>
      </c>
      <c r="J67" s="59" t="e">
        <f t="shared" si="6"/>
        <v>#REF!</v>
      </c>
      <c r="K67" s="125"/>
      <c r="M67" s="10"/>
      <c r="N67" s="38" t="e">
        <f>SUM(I66:I67)</f>
        <v>#REF!</v>
      </c>
      <c r="O67" s="38" t="e">
        <f>SUM(J66:J67)</f>
        <v>#REF!</v>
      </c>
      <c r="Q67" s="28">
        <v>56236182</v>
      </c>
      <c r="R67" s="1">
        <f>ROUNDUP(Q67*100/108,0)</f>
        <v>52070539</v>
      </c>
      <c r="S67" s="10">
        <f>R67*1.08</f>
        <v>56236182.120000005</v>
      </c>
    </row>
    <row r="68" spans="1:19" ht="26.25" customHeight="1" thickBot="1" x14ac:dyDescent="0.2">
      <c r="A68" s="124"/>
      <c r="B68" s="115"/>
      <c r="C68" s="166"/>
      <c r="D68" s="160"/>
      <c r="E68" s="160"/>
      <c r="F68" s="160"/>
      <c r="G68" s="64" t="s">
        <v>53</v>
      </c>
      <c r="H68" s="58" t="e">
        <f>SUM(#REF!,#REF!,#REF!,#REF!,#REF!,#REF!,#REF!,#REF!,#REF!)</f>
        <v>#REF!</v>
      </c>
      <c r="I68" s="59" t="e">
        <f>#REF!</f>
        <v>#REF!</v>
      </c>
      <c r="J68" s="59" t="e">
        <f t="shared" si="6"/>
        <v>#REF!</v>
      </c>
      <c r="K68" s="162"/>
      <c r="Q68" s="28"/>
      <c r="R68" s="1"/>
    </row>
    <row r="69" spans="1:19" ht="26.25" customHeight="1" thickBot="1" x14ac:dyDescent="0.2">
      <c r="A69" s="104"/>
      <c r="B69" s="164"/>
      <c r="C69" s="167"/>
      <c r="D69" s="161"/>
      <c r="E69" s="161"/>
      <c r="F69" s="161"/>
      <c r="G69" s="65" t="s">
        <v>47</v>
      </c>
      <c r="H69" s="36" t="e">
        <f>SUM(#REF!,#REF!,#REF!,#REF!,#REF!,#REF!,#REF!,#REF!,#REF!,#REF!,#REF!,#REF!)</f>
        <v>#REF!</v>
      </c>
      <c r="I69" s="19" t="e">
        <f>#REF!</f>
        <v>#REF!</v>
      </c>
      <c r="J69" s="19" t="e">
        <f t="shared" si="6"/>
        <v>#REF!</v>
      </c>
      <c r="K69" s="163"/>
      <c r="M69" s="38" t="e">
        <f>SUM(H66:H69)</f>
        <v>#REF!</v>
      </c>
      <c r="Q69" s="28"/>
      <c r="R69" s="1"/>
    </row>
    <row r="70" spans="1:19" s="12" customFormat="1" ht="27" customHeight="1" thickBot="1" x14ac:dyDescent="0.2">
      <c r="A70" s="147" t="s">
        <v>43</v>
      </c>
      <c r="B70" s="149"/>
      <c r="C70" s="42" t="e">
        <f>SUM(C10:C69)</f>
        <v>#REF!</v>
      </c>
      <c r="D70" s="43"/>
      <c r="E70" s="44"/>
      <c r="F70" s="45" t="e">
        <f>SUM(F10:F69)</f>
        <v>#REF!</v>
      </c>
      <c r="G70" s="46"/>
      <c r="H70" s="47" t="e">
        <f>SUM(H10:H69)</f>
        <v>#REF!</v>
      </c>
      <c r="I70" s="48"/>
      <c r="J70" s="49" t="e">
        <f>SUM(J10:J69)</f>
        <v>#REF!</v>
      </c>
      <c r="K70" s="50" t="e">
        <f>SUM(K10:K69)</f>
        <v>#REF!</v>
      </c>
      <c r="L70" s="12" t="s">
        <v>36</v>
      </c>
      <c r="M70" s="62" t="e">
        <f>SUM(M10:M69)</f>
        <v>#REF!</v>
      </c>
      <c r="O70" s="39"/>
      <c r="P70" s="39"/>
      <c r="Q70" s="29"/>
    </row>
    <row r="71" spans="1:19" ht="27" customHeight="1" thickBot="1" x14ac:dyDescent="0.2">
      <c r="C71" s="4"/>
      <c r="D71" s="11"/>
      <c r="E71" s="4"/>
      <c r="F71" s="11"/>
      <c r="G71" s="4"/>
      <c r="H71" s="11"/>
      <c r="I71" s="11"/>
      <c r="J71" s="11"/>
      <c r="K71" s="11"/>
    </row>
    <row r="72" spans="1:19" ht="27" customHeight="1" thickBot="1" x14ac:dyDescent="0.2">
      <c r="B72" s="127" t="s">
        <v>2</v>
      </c>
      <c r="C72" s="127"/>
      <c r="D72" s="127"/>
      <c r="E72" s="127"/>
      <c r="F72" s="127"/>
      <c r="G72" s="127"/>
      <c r="I72" s="2" t="s">
        <v>40</v>
      </c>
      <c r="J72" s="12" t="s">
        <v>20</v>
      </c>
      <c r="K72" s="30" t="e">
        <f>ROUNDDOWN(K70,0)</f>
        <v>#REF!</v>
      </c>
      <c r="L72" s="10" t="s">
        <v>35</v>
      </c>
      <c r="M72" s="159" t="e">
        <f>F70+J70</f>
        <v>#REF!</v>
      </c>
      <c r="N72" s="159"/>
      <c r="Q72" s="31"/>
    </row>
    <row r="73" spans="1:19" ht="27" customHeight="1" thickBot="1" x14ac:dyDescent="0.2">
      <c r="B73" s="127"/>
      <c r="C73" s="127"/>
      <c r="D73" s="127"/>
      <c r="E73" s="127"/>
      <c r="F73" s="127"/>
      <c r="G73" s="127"/>
      <c r="K73" s="32"/>
    </row>
    <row r="74" spans="1:19" ht="27" customHeight="1" thickBot="1" x14ac:dyDescent="0.2">
      <c r="B74" s="127"/>
      <c r="C74" s="127"/>
      <c r="D74" s="127"/>
      <c r="E74" s="127"/>
      <c r="F74" s="127"/>
      <c r="G74" s="127"/>
      <c r="H74" s="16" t="s">
        <v>44</v>
      </c>
      <c r="I74" s="2" t="s">
        <v>21</v>
      </c>
      <c r="J74" s="12" t="s">
        <v>34</v>
      </c>
      <c r="K74" s="33" t="e">
        <f>ROUNDUP(K72*100/108,0)</f>
        <v>#REF!</v>
      </c>
      <c r="L74" s="10" t="s">
        <v>39</v>
      </c>
      <c r="Q74" s="158" t="e">
        <f>K74*1.08</f>
        <v>#REF!</v>
      </c>
      <c r="R74" s="158"/>
    </row>
    <row r="75" spans="1:19" ht="27" customHeight="1" x14ac:dyDescent="0.15">
      <c r="B75" s="127"/>
      <c r="C75" s="127"/>
      <c r="D75" s="127"/>
      <c r="E75" s="127"/>
      <c r="F75" s="127"/>
      <c r="G75" s="127"/>
      <c r="H75" s="12"/>
    </row>
    <row r="76" spans="1:19" ht="15" customHeight="1" x14ac:dyDescent="0.15">
      <c r="B76" s="2"/>
      <c r="C76" s="2"/>
      <c r="D76" s="12"/>
      <c r="E76" s="2"/>
      <c r="F76" s="12"/>
      <c r="G76" s="12"/>
      <c r="H76" s="12"/>
    </row>
    <row r="77" spans="1:19" ht="15" customHeight="1" x14ac:dyDescent="0.15">
      <c r="E77" s="13"/>
      <c r="F77" s="14"/>
      <c r="G77" s="14"/>
      <c r="H77" s="14"/>
    </row>
    <row r="78" spans="1:19" ht="15" customHeight="1" x14ac:dyDescent="0.15">
      <c r="E78" s="13"/>
      <c r="F78" s="15"/>
      <c r="G78" s="13"/>
      <c r="H78" s="15"/>
    </row>
    <row r="79" spans="1:19" x14ac:dyDescent="0.15">
      <c r="B79" s="15"/>
      <c r="C79" s="13"/>
      <c r="D79" s="15"/>
      <c r="E79" s="13"/>
      <c r="F79" s="15"/>
      <c r="G79" s="15"/>
      <c r="H79" s="15"/>
    </row>
  </sheetData>
  <mergeCells count="209">
    <mergeCell ref="D54:D55"/>
    <mergeCell ref="D58:D59"/>
    <mergeCell ref="D50:D51"/>
    <mergeCell ref="E62:E63"/>
    <mergeCell ref="F62:F63"/>
    <mergeCell ref="K62:K63"/>
    <mergeCell ref="D52:D53"/>
    <mergeCell ref="E52:E53"/>
    <mergeCell ref="F52:F53"/>
    <mergeCell ref="K52:K53"/>
    <mergeCell ref="K58:K59"/>
    <mergeCell ref="E50:E51"/>
    <mergeCell ref="K54:K55"/>
    <mergeCell ref="D56:D57"/>
    <mergeCell ref="E56:E57"/>
    <mergeCell ref="F56:F57"/>
    <mergeCell ref="K56:K57"/>
    <mergeCell ref="D60:D61"/>
    <mergeCell ref="E54:E55"/>
    <mergeCell ref="K50:K51"/>
    <mergeCell ref="F58:F59"/>
    <mergeCell ref="F54:F55"/>
    <mergeCell ref="F50:F51"/>
    <mergeCell ref="E60:E61"/>
    <mergeCell ref="K36:K37"/>
    <mergeCell ref="D38:D39"/>
    <mergeCell ref="F38:F39"/>
    <mergeCell ref="K38:K39"/>
    <mergeCell ref="E38:E39"/>
    <mergeCell ref="K40:K43"/>
    <mergeCell ref="E40:E43"/>
    <mergeCell ref="F40:F43"/>
    <mergeCell ref="B48:B49"/>
    <mergeCell ref="C48:C49"/>
    <mergeCell ref="D48:D49"/>
    <mergeCell ref="Q74:R74"/>
    <mergeCell ref="M72:N72"/>
    <mergeCell ref="E58:E59"/>
    <mergeCell ref="A70:B70"/>
    <mergeCell ref="A64:A65"/>
    <mergeCell ref="E66:E69"/>
    <mergeCell ref="F66:F69"/>
    <mergeCell ref="K66:K69"/>
    <mergeCell ref="A66:A69"/>
    <mergeCell ref="B66:B69"/>
    <mergeCell ref="C66:C69"/>
    <mergeCell ref="D66:D69"/>
    <mergeCell ref="F60:F61"/>
    <mergeCell ref="K60:K61"/>
    <mergeCell ref="A62:A63"/>
    <mergeCell ref="B62:B63"/>
    <mergeCell ref="C62:C63"/>
    <mergeCell ref="D62:D63"/>
    <mergeCell ref="E64:E65"/>
    <mergeCell ref="F64:F65"/>
    <mergeCell ref="K64:K65"/>
    <mergeCell ref="B64:B65"/>
    <mergeCell ref="C64:C65"/>
    <mergeCell ref="D64:D65"/>
    <mergeCell ref="A60:A61"/>
    <mergeCell ref="B50:B51"/>
    <mergeCell ref="C50:C51"/>
    <mergeCell ref="A56:A57"/>
    <mergeCell ref="B56:B57"/>
    <mergeCell ref="C56:C57"/>
    <mergeCell ref="A54:A55"/>
    <mergeCell ref="B54:B55"/>
    <mergeCell ref="C54:C55"/>
    <mergeCell ref="A52:A53"/>
    <mergeCell ref="B52:B53"/>
    <mergeCell ref="A58:A59"/>
    <mergeCell ref="B58:B59"/>
    <mergeCell ref="C58:C59"/>
    <mergeCell ref="A50:A51"/>
    <mergeCell ref="C52:C53"/>
    <mergeCell ref="B60:B61"/>
    <mergeCell ref="C60:C61"/>
    <mergeCell ref="B5:B9"/>
    <mergeCell ref="C5:F5"/>
    <mergeCell ref="C6:C7"/>
    <mergeCell ref="D6:D7"/>
    <mergeCell ref="I6:I7"/>
    <mergeCell ref="J6:J7"/>
    <mergeCell ref="K5:K7"/>
    <mergeCell ref="G5:J5"/>
    <mergeCell ref="G6:H7"/>
    <mergeCell ref="G8:H8"/>
    <mergeCell ref="G9:H9"/>
    <mergeCell ref="E6:E7"/>
    <mergeCell ref="F6:F7"/>
    <mergeCell ref="K10:K11"/>
    <mergeCell ref="D10:D11"/>
    <mergeCell ref="D12:D13"/>
    <mergeCell ref="D16:D17"/>
    <mergeCell ref="E12:E13"/>
    <mergeCell ref="F12:F13"/>
    <mergeCell ref="E16:E17"/>
    <mergeCell ref="E14:E15"/>
    <mergeCell ref="F18:F19"/>
    <mergeCell ref="E10:E11"/>
    <mergeCell ref="K12:K13"/>
    <mergeCell ref="F16:F17"/>
    <mergeCell ref="K14:K15"/>
    <mergeCell ref="B72:G75"/>
    <mergeCell ref="A1:L1"/>
    <mergeCell ref="A2:L2"/>
    <mergeCell ref="A5:A9"/>
    <mergeCell ref="D34:D35"/>
    <mergeCell ref="C34:C35"/>
    <mergeCell ref="C32:C33"/>
    <mergeCell ref="A16:A17"/>
    <mergeCell ref="B16:B17"/>
    <mergeCell ref="C20:C21"/>
    <mergeCell ref="B36:B37"/>
    <mergeCell ref="C10:C11"/>
    <mergeCell ref="A10:A11"/>
    <mergeCell ref="B14:B15"/>
    <mergeCell ref="C14:C15"/>
    <mergeCell ref="A12:A13"/>
    <mergeCell ref="B10:B11"/>
    <mergeCell ref="F10:F11"/>
    <mergeCell ref="A24:A25"/>
    <mergeCell ref="B24:B25"/>
    <mergeCell ref="A18:A19"/>
    <mergeCell ref="B18:B19"/>
    <mergeCell ref="C18:C19"/>
    <mergeCell ref="B22:B23"/>
    <mergeCell ref="K28:K29"/>
    <mergeCell ref="A36:A37"/>
    <mergeCell ref="E44:E47"/>
    <mergeCell ref="E48:E49"/>
    <mergeCell ref="B12:B13"/>
    <mergeCell ref="B30:B31"/>
    <mergeCell ref="A14:A15"/>
    <mergeCell ref="A22:A23"/>
    <mergeCell ref="A20:A21"/>
    <mergeCell ref="C36:C37"/>
    <mergeCell ref="C22:C23"/>
    <mergeCell ref="D20:D21"/>
    <mergeCell ref="B20:B21"/>
    <mergeCell ref="C16:C17"/>
    <mergeCell ref="D18:D19"/>
    <mergeCell ref="D14:D15"/>
    <mergeCell ref="C12:C13"/>
    <mergeCell ref="E20:E21"/>
    <mergeCell ref="D22:D23"/>
    <mergeCell ref="E22:E23"/>
    <mergeCell ref="C24:C25"/>
    <mergeCell ref="D24:D25"/>
    <mergeCell ref="E24:E25"/>
    <mergeCell ref="E18:E19"/>
    <mergeCell ref="A48:A49"/>
    <mergeCell ref="B44:B47"/>
    <mergeCell ref="C44:C47"/>
    <mergeCell ref="D44:D47"/>
    <mergeCell ref="F48:F49"/>
    <mergeCell ref="K48:K49"/>
    <mergeCell ref="C30:C31"/>
    <mergeCell ref="D30:D31"/>
    <mergeCell ref="A32:A33"/>
    <mergeCell ref="A38:A39"/>
    <mergeCell ref="B32:B33"/>
    <mergeCell ref="K32:K33"/>
    <mergeCell ref="A44:A47"/>
    <mergeCell ref="B40:B43"/>
    <mergeCell ref="A40:A43"/>
    <mergeCell ref="C40:C43"/>
    <mergeCell ref="E36:E37"/>
    <mergeCell ref="K30:K31"/>
    <mergeCell ref="B38:B39"/>
    <mergeCell ref="C38:C39"/>
    <mergeCell ref="D40:D43"/>
    <mergeCell ref="K34:K35"/>
    <mergeCell ref="F44:F47"/>
    <mergeCell ref="K44:K47"/>
    <mergeCell ref="A26:A27"/>
    <mergeCell ref="B26:B27"/>
    <mergeCell ref="C26:C27"/>
    <mergeCell ref="A30:A31"/>
    <mergeCell ref="F32:F33"/>
    <mergeCell ref="F34:F35"/>
    <mergeCell ref="D32:D33"/>
    <mergeCell ref="D36:D37"/>
    <mergeCell ref="F36:F37"/>
    <mergeCell ref="B34:B35"/>
    <mergeCell ref="C28:C29"/>
    <mergeCell ref="D28:D29"/>
    <mergeCell ref="E28:E29"/>
    <mergeCell ref="E34:E35"/>
    <mergeCell ref="E32:E33"/>
    <mergeCell ref="E30:E31"/>
    <mergeCell ref="A34:A35"/>
    <mergeCell ref="A28:A29"/>
    <mergeCell ref="B28:B29"/>
    <mergeCell ref="F30:F31"/>
    <mergeCell ref="F28:F29"/>
    <mergeCell ref="K20:K21"/>
    <mergeCell ref="K16:K17"/>
    <mergeCell ref="K18:K19"/>
    <mergeCell ref="F14:F15"/>
    <mergeCell ref="F20:F21"/>
    <mergeCell ref="K26:K27"/>
    <mergeCell ref="D26:D27"/>
    <mergeCell ref="E26:E27"/>
    <mergeCell ref="F24:F25"/>
    <mergeCell ref="F22:F23"/>
    <mergeCell ref="K22:K23"/>
    <mergeCell ref="F26:F27"/>
    <mergeCell ref="K24:K25"/>
  </mergeCells>
  <phoneticPr fontId="20"/>
  <printOptions horizontalCentered="1"/>
  <pageMargins left="0.78740157480314965" right="0.78740157480314965" top="1.1811023622047245" bottom="0" header="0.19685039370078741" footer="0.19685039370078741"/>
  <pageSetup paperSize="8"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84"/>
  <sheetViews>
    <sheetView tabSelected="1" view="pageBreakPreview" zoomScale="85" zoomScaleNormal="100" zoomScaleSheetLayoutView="85" workbookViewId="0">
      <pane ySplit="9" topLeftCell="A10" activePane="bottomLeft" state="frozenSplit"/>
      <selection activeCell="H177" sqref="H177"/>
      <selection pane="bottomLeft" sqref="A1:F1"/>
    </sheetView>
  </sheetViews>
  <sheetFormatPr defaultRowHeight="13.5" x14ac:dyDescent="0.15"/>
  <cols>
    <col min="1" max="1" width="7.875" style="10" customWidth="1"/>
    <col min="2" max="2" width="45.25" style="94" customWidth="1"/>
    <col min="3" max="3" width="10.125" style="94" customWidth="1"/>
    <col min="4" max="4" width="16.875" style="10" customWidth="1"/>
    <col min="5" max="5" width="9.625" style="94" customWidth="1"/>
    <col min="6" max="6" width="27.625" style="10" customWidth="1"/>
    <col min="7" max="7" width="19" style="94" customWidth="1"/>
    <col min="8" max="8" width="18.625" style="10" customWidth="1"/>
    <col min="9" max="9" width="16.5" style="10" customWidth="1"/>
    <col min="10" max="11" width="27.625" style="10" customWidth="1"/>
    <col min="12" max="16384" width="9" style="10"/>
  </cols>
  <sheetData>
    <row r="1" spans="1:12" ht="42" customHeight="1" x14ac:dyDescent="0.15">
      <c r="A1" s="183" t="s">
        <v>56</v>
      </c>
      <c r="B1" s="183"/>
      <c r="C1" s="183"/>
      <c r="D1" s="183"/>
      <c r="E1" s="183"/>
      <c r="F1" s="183"/>
      <c r="H1" s="184" t="s">
        <v>9</v>
      </c>
      <c r="I1" s="184"/>
      <c r="J1" s="184"/>
      <c r="K1" s="184"/>
      <c r="L1" s="184"/>
    </row>
    <row r="2" spans="1:12" s="27" customFormat="1" ht="42.75" customHeight="1" x14ac:dyDescent="0.3">
      <c r="A2" s="185" t="s">
        <v>64</v>
      </c>
      <c r="B2" s="185"/>
      <c r="C2" s="185"/>
      <c r="D2" s="185"/>
      <c r="E2" s="185"/>
      <c r="F2" s="185"/>
      <c r="G2" s="51"/>
      <c r="H2" s="184"/>
      <c r="I2" s="184"/>
      <c r="J2" s="184"/>
      <c r="K2" s="184"/>
      <c r="L2" s="184"/>
    </row>
    <row r="3" spans="1:12" s="27" customFormat="1" ht="42" customHeight="1" x14ac:dyDescent="0.15">
      <c r="A3" s="129" t="s">
        <v>65</v>
      </c>
      <c r="B3" s="129"/>
      <c r="C3" s="129"/>
      <c r="D3" s="129"/>
      <c r="E3" s="129"/>
      <c r="F3" s="129"/>
      <c r="G3" s="52"/>
      <c r="H3" s="184"/>
      <c r="I3" s="184"/>
      <c r="J3" s="184"/>
      <c r="K3" s="184"/>
      <c r="L3" s="184"/>
    </row>
    <row r="4" spans="1:12" ht="42.75" customHeight="1" thickBot="1" x14ac:dyDescent="0.2">
      <c r="A4" s="186" t="s">
        <v>60</v>
      </c>
      <c r="B4" s="186"/>
      <c r="C4" s="186"/>
      <c r="D4" s="186"/>
      <c r="E4" s="186"/>
      <c r="F4" s="186"/>
      <c r="G4" s="53"/>
      <c r="H4" s="184"/>
      <c r="I4" s="184"/>
      <c r="J4" s="184"/>
      <c r="K4" s="184"/>
      <c r="L4" s="184"/>
    </row>
    <row r="5" spans="1:12" ht="18" thickBot="1" x14ac:dyDescent="0.2">
      <c r="A5" s="130" t="s">
        <v>37</v>
      </c>
      <c r="B5" s="187" t="s">
        <v>12</v>
      </c>
      <c r="C5" s="139" t="s">
        <v>10</v>
      </c>
      <c r="D5" s="140"/>
      <c r="E5" s="140"/>
      <c r="F5" s="141"/>
      <c r="G5" s="147" t="s">
        <v>17</v>
      </c>
      <c r="H5" s="148"/>
      <c r="I5" s="148"/>
      <c r="J5" s="149"/>
      <c r="K5" s="145" t="s">
        <v>42</v>
      </c>
    </row>
    <row r="6" spans="1:12" ht="13.5" customHeight="1" x14ac:dyDescent="0.15">
      <c r="A6" s="131"/>
      <c r="B6" s="188"/>
      <c r="C6" s="142" t="s">
        <v>1</v>
      </c>
      <c r="D6" s="142" t="s">
        <v>13</v>
      </c>
      <c r="E6" s="144" t="s">
        <v>11</v>
      </c>
      <c r="F6" s="150" t="s">
        <v>15</v>
      </c>
      <c r="G6" s="150" t="s">
        <v>0</v>
      </c>
      <c r="H6" s="151"/>
      <c r="I6" s="142" t="s">
        <v>24</v>
      </c>
      <c r="J6" s="144" t="s">
        <v>18</v>
      </c>
      <c r="K6" s="146"/>
    </row>
    <row r="7" spans="1:12" ht="15" customHeight="1" x14ac:dyDescent="0.15">
      <c r="A7" s="131"/>
      <c r="B7" s="188"/>
      <c r="C7" s="143"/>
      <c r="D7" s="143"/>
      <c r="E7" s="144"/>
      <c r="F7" s="152"/>
      <c r="G7" s="152"/>
      <c r="H7" s="153"/>
      <c r="I7" s="143"/>
      <c r="J7" s="144"/>
      <c r="K7" s="146"/>
    </row>
    <row r="8" spans="1:12" ht="24" customHeight="1" x14ac:dyDescent="0.15">
      <c r="A8" s="131"/>
      <c r="B8" s="188"/>
      <c r="C8" s="5" t="s">
        <v>46</v>
      </c>
      <c r="D8" s="6" t="s">
        <v>14</v>
      </c>
      <c r="E8" s="5" t="s">
        <v>45</v>
      </c>
      <c r="F8" s="92" t="s">
        <v>61</v>
      </c>
      <c r="G8" s="154" t="s">
        <v>22</v>
      </c>
      <c r="H8" s="155"/>
      <c r="I8" s="8" t="s">
        <v>14</v>
      </c>
      <c r="J8" s="5" t="s">
        <v>19</v>
      </c>
      <c r="K8" s="5" t="s">
        <v>19</v>
      </c>
    </row>
    <row r="9" spans="1:12" ht="19.5" customHeight="1" thickBot="1" x14ac:dyDescent="0.2">
      <c r="A9" s="132"/>
      <c r="B9" s="189"/>
      <c r="C9" s="9" t="s">
        <v>27</v>
      </c>
      <c r="D9" s="9" t="s">
        <v>28</v>
      </c>
      <c r="E9" s="9" t="s">
        <v>49</v>
      </c>
      <c r="F9" s="9" t="s">
        <v>38</v>
      </c>
      <c r="G9" s="156" t="s">
        <v>50</v>
      </c>
      <c r="H9" s="157"/>
      <c r="I9" s="9" t="s">
        <v>23</v>
      </c>
      <c r="J9" s="9" t="s">
        <v>32</v>
      </c>
      <c r="K9" s="93" t="s">
        <v>51</v>
      </c>
    </row>
    <row r="10" spans="1:12" ht="26.25" customHeight="1" x14ac:dyDescent="0.15">
      <c r="A10" s="104">
        <v>1</v>
      </c>
      <c r="B10" s="181" t="s">
        <v>66</v>
      </c>
      <c r="C10" s="182">
        <v>245</v>
      </c>
      <c r="D10" s="101"/>
      <c r="E10" s="126">
        <v>100</v>
      </c>
      <c r="F10" s="110">
        <f>12*ROUNDDOWN(C10*D10*((185-E10)/100),2)</f>
        <v>0</v>
      </c>
      <c r="G10" s="86" t="s">
        <v>3</v>
      </c>
      <c r="H10" s="87">
        <v>127752</v>
      </c>
      <c r="I10" s="81"/>
      <c r="J10" s="25">
        <f t="shared" ref="J10:J77" si="0">ROUNDDOWN(H10*I10,2)</f>
        <v>0</v>
      </c>
      <c r="K10" s="95">
        <f>ROUNDDOWN(F10+J10+J11,2)</f>
        <v>0</v>
      </c>
    </row>
    <row r="11" spans="1:12" ht="26.25" customHeight="1" x14ac:dyDescent="0.15">
      <c r="A11" s="105"/>
      <c r="B11" s="116"/>
      <c r="C11" s="167"/>
      <c r="D11" s="135"/>
      <c r="E11" s="103"/>
      <c r="F11" s="111"/>
      <c r="G11" s="88" t="s">
        <v>8</v>
      </c>
      <c r="H11" s="34">
        <v>291657</v>
      </c>
      <c r="I11" s="82"/>
      <c r="J11" s="19">
        <f t="shared" si="0"/>
        <v>0</v>
      </c>
      <c r="K11" s="96"/>
    </row>
    <row r="12" spans="1:12" ht="26.25" customHeight="1" x14ac:dyDescent="0.15">
      <c r="A12" s="113">
        <f>A10+1</f>
        <v>2</v>
      </c>
      <c r="B12" s="114" t="s">
        <v>67</v>
      </c>
      <c r="C12" s="165">
        <v>60</v>
      </c>
      <c r="D12" s="112"/>
      <c r="E12" s="102">
        <v>100</v>
      </c>
      <c r="F12" s="175">
        <f>12*ROUNDDOWN(C12*D12*((185-E12)/100),2)</f>
        <v>0</v>
      </c>
      <c r="G12" s="68" t="s">
        <v>3</v>
      </c>
      <c r="H12" s="56">
        <v>16809</v>
      </c>
      <c r="I12" s="79"/>
      <c r="J12" s="21">
        <f t="shared" si="0"/>
        <v>0</v>
      </c>
      <c r="K12" s="95">
        <f>ROUNDDOWN(F12+J12+J13,2)</f>
        <v>0</v>
      </c>
    </row>
    <row r="13" spans="1:12" ht="26.25" customHeight="1" x14ac:dyDescent="0.15">
      <c r="A13" s="104"/>
      <c r="B13" s="116"/>
      <c r="C13" s="167"/>
      <c r="D13" s="101"/>
      <c r="E13" s="103"/>
      <c r="F13" s="111"/>
      <c r="G13" s="65" t="s">
        <v>8</v>
      </c>
      <c r="H13" s="36">
        <v>37546</v>
      </c>
      <c r="I13" s="80"/>
      <c r="J13" s="19">
        <f t="shared" si="0"/>
        <v>0</v>
      </c>
      <c r="K13" s="96"/>
    </row>
    <row r="14" spans="1:12" ht="26.25" customHeight="1" x14ac:dyDescent="0.15">
      <c r="A14" s="113">
        <f>A12+1</f>
        <v>3</v>
      </c>
      <c r="B14" s="114" t="s">
        <v>68</v>
      </c>
      <c r="C14" s="165">
        <v>132</v>
      </c>
      <c r="D14" s="112"/>
      <c r="E14" s="102">
        <v>100</v>
      </c>
      <c r="F14" s="175">
        <f>12*ROUNDDOWN(C14*D14*((185-E14)/100),2)</f>
        <v>0</v>
      </c>
      <c r="G14" s="68" t="s">
        <v>3</v>
      </c>
      <c r="H14" s="35">
        <v>40822</v>
      </c>
      <c r="I14" s="79"/>
      <c r="J14" s="23">
        <f t="shared" si="0"/>
        <v>0</v>
      </c>
      <c r="K14" s="95">
        <f>ROUNDDOWN(F14+J14+J15,2)</f>
        <v>0</v>
      </c>
    </row>
    <row r="15" spans="1:12" ht="26.25" customHeight="1" x14ac:dyDescent="0.15">
      <c r="A15" s="104"/>
      <c r="B15" s="116"/>
      <c r="C15" s="167"/>
      <c r="D15" s="101"/>
      <c r="E15" s="103"/>
      <c r="F15" s="111"/>
      <c r="G15" s="65" t="s">
        <v>8</v>
      </c>
      <c r="H15" s="36">
        <v>104606</v>
      </c>
      <c r="I15" s="80"/>
      <c r="J15" s="19">
        <f t="shared" si="0"/>
        <v>0</v>
      </c>
      <c r="K15" s="96"/>
    </row>
    <row r="16" spans="1:12" ht="26.25" customHeight="1" x14ac:dyDescent="0.15">
      <c r="A16" s="113">
        <f>A14+1</f>
        <v>4</v>
      </c>
      <c r="B16" s="114" t="s">
        <v>69</v>
      </c>
      <c r="C16" s="165">
        <v>50</v>
      </c>
      <c r="D16" s="112"/>
      <c r="E16" s="102">
        <v>100</v>
      </c>
      <c r="F16" s="110">
        <f>12*ROUNDDOWN(C16*D16*((185-E16)/100),2)</f>
        <v>0</v>
      </c>
      <c r="G16" s="68" t="s">
        <v>3</v>
      </c>
      <c r="H16" s="37">
        <v>9818</v>
      </c>
      <c r="I16" s="79"/>
      <c r="J16" s="25">
        <f t="shared" si="0"/>
        <v>0</v>
      </c>
      <c r="K16" s="95">
        <f>ROUNDDOWN(F16+J16+J17,2)</f>
        <v>0</v>
      </c>
    </row>
    <row r="17" spans="1:11" ht="26.25" customHeight="1" x14ac:dyDescent="0.15">
      <c r="A17" s="104"/>
      <c r="B17" s="116"/>
      <c r="C17" s="167"/>
      <c r="D17" s="101"/>
      <c r="E17" s="103"/>
      <c r="F17" s="111"/>
      <c r="G17" s="65" t="s">
        <v>8</v>
      </c>
      <c r="H17" s="34">
        <v>28609</v>
      </c>
      <c r="I17" s="80"/>
      <c r="J17" s="18">
        <f t="shared" si="0"/>
        <v>0</v>
      </c>
      <c r="K17" s="96"/>
    </row>
    <row r="18" spans="1:11" ht="26.25" customHeight="1" x14ac:dyDescent="0.15">
      <c r="A18" s="113">
        <f>A16+1</f>
        <v>5</v>
      </c>
      <c r="B18" s="179" t="s">
        <v>70</v>
      </c>
      <c r="C18" s="165">
        <v>295</v>
      </c>
      <c r="D18" s="112"/>
      <c r="E18" s="102">
        <v>100</v>
      </c>
      <c r="F18" s="110">
        <f>12*ROUNDDOWN(C18*D18*((185-E18)/100),2)</f>
        <v>0</v>
      </c>
      <c r="G18" s="68" t="s">
        <v>3</v>
      </c>
      <c r="H18" s="35">
        <v>190152</v>
      </c>
      <c r="I18" s="79"/>
      <c r="J18" s="23">
        <f t="shared" si="0"/>
        <v>0</v>
      </c>
      <c r="K18" s="95">
        <f>ROUNDDOWN(F18+J18+J19,2)</f>
        <v>0</v>
      </c>
    </row>
    <row r="19" spans="1:11" ht="26.25" customHeight="1" x14ac:dyDescent="0.15">
      <c r="A19" s="104"/>
      <c r="B19" s="180"/>
      <c r="C19" s="167"/>
      <c r="D19" s="101"/>
      <c r="E19" s="103"/>
      <c r="F19" s="111"/>
      <c r="G19" s="65" t="s">
        <v>8</v>
      </c>
      <c r="H19" s="36">
        <v>482644</v>
      </c>
      <c r="I19" s="80"/>
      <c r="J19" s="19">
        <f t="shared" si="0"/>
        <v>0</v>
      </c>
      <c r="K19" s="96"/>
    </row>
    <row r="20" spans="1:11" ht="26.25" customHeight="1" x14ac:dyDescent="0.15">
      <c r="A20" s="113">
        <f>A18+1</f>
        <v>6</v>
      </c>
      <c r="B20" s="114" t="s">
        <v>71</v>
      </c>
      <c r="C20" s="165">
        <v>83</v>
      </c>
      <c r="D20" s="112"/>
      <c r="E20" s="102">
        <v>100</v>
      </c>
      <c r="F20" s="110">
        <f>12*ROUNDDOWN(C20*D20*((185-E20)/100),2)</f>
        <v>0</v>
      </c>
      <c r="G20" s="68" t="s">
        <v>3</v>
      </c>
      <c r="H20" s="37">
        <v>30938</v>
      </c>
      <c r="I20" s="79"/>
      <c r="J20" s="23">
        <f t="shared" si="0"/>
        <v>0</v>
      </c>
      <c r="K20" s="95">
        <f>ROUNDDOWN(F20+J20+J21,2)</f>
        <v>0</v>
      </c>
    </row>
    <row r="21" spans="1:11" ht="26.25" customHeight="1" x14ac:dyDescent="0.15">
      <c r="A21" s="104"/>
      <c r="B21" s="116"/>
      <c r="C21" s="167"/>
      <c r="D21" s="101"/>
      <c r="E21" s="103"/>
      <c r="F21" s="111"/>
      <c r="G21" s="65" t="s">
        <v>8</v>
      </c>
      <c r="H21" s="34">
        <v>77994</v>
      </c>
      <c r="I21" s="80"/>
      <c r="J21" s="19">
        <f t="shared" si="0"/>
        <v>0</v>
      </c>
      <c r="K21" s="96"/>
    </row>
    <row r="22" spans="1:11" ht="26.25" customHeight="1" x14ac:dyDescent="0.15">
      <c r="A22" s="113">
        <f>A20+1</f>
        <v>7</v>
      </c>
      <c r="B22" s="114" t="s">
        <v>72</v>
      </c>
      <c r="C22" s="165">
        <v>266</v>
      </c>
      <c r="D22" s="112"/>
      <c r="E22" s="102">
        <v>100</v>
      </c>
      <c r="F22" s="110">
        <f>12*ROUNDDOWN(C22*D22*((185-E22)/100),2)</f>
        <v>0</v>
      </c>
      <c r="G22" s="68" t="s">
        <v>3</v>
      </c>
      <c r="H22" s="35">
        <v>45462</v>
      </c>
      <c r="I22" s="79"/>
      <c r="J22" s="23">
        <f t="shared" si="0"/>
        <v>0</v>
      </c>
      <c r="K22" s="95">
        <f>ROUNDDOWN(F22+J22+J23,2)</f>
        <v>0</v>
      </c>
    </row>
    <row r="23" spans="1:11" ht="26.25" customHeight="1" x14ac:dyDescent="0.15">
      <c r="A23" s="104"/>
      <c r="B23" s="116"/>
      <c r="C23" s="167"/>
      <c r="D23" s="101"/>
      <c r="E23" s="103"/>
      <c r="F23" s="111"/>
      <c r="G23" s="65" t="s">
        <v>8</v>
      </c>
      <c r="H23" s="36">
        <v>123175</v>
      </c>
      <c r="I23" s="80"/>
      <c r="J23" s="19">
        <f t="shared" si="0"/>
        <v>0</v>
      </c>
      <c r="K23" s="96"/>
    </row>
    <row r="24" spans="1:11" ht="26.25" customHeight="1" x14ac:dyDescent="0.15">
      <c r="A24" s="113">
        <f>A22+1</f>
        <v>8</v>
      </c>
      <c r="B24" s="114" t="s">
        <v>73</v>
      </c>
      <c r="C24" s="165">
        <v>95</v>
      </c>
      <c r="D24" s="112"/>
      <c r="E24" s="102">
        <v>100</v>
      </c>
      <c r="F24" s="110">
        <f>12*ROUNDDOWN(C24*D24*((185-E24)/100),2)</f>
        <v>0</v>
      </c>
      <c r="G24" s="68" t="s">
        <v>3</v>
      </c>
      <c r="H24" s="35">
        <v>21075</v>
      </c>
      <c r="I24" s="79"/>
      <c r="J24" s="23">
        <f t="shared" si="0"/>
        <v>0</v>
      </c>
      <c r="K24" s="95">
        <f>ROUNDDOWN(F24+J24+J25,2)</f>
        <v>0</v>
      </c>
    </row>
    <row r="25" spans="1:11" ht="26.25" customHeight="1" x14ac:dyDescent="0.15">
      <c r="A25" s="104"/>
      <c r="B25" s="116"/>
      <c r="C25" s="167"/>
      <c r="D25" s="101"/>
      <c r="E25" s="103"/>
      <c r="F25" s="111"/>
      <c r="G25" s="65" t="s">
        <v>8</v>
      </c>
      <c r="H25" s="36">
        <v>53935</v>
      </c>
      <c r="I25" s="80"/>
      <c r="J25" s="19">
        <f t="shared" si="0"/>
        <v>0</v>
      </c>
      <c r="K25" s="96"/>
    </row>
    <row r="26" spans="1:11" ht="26.25" customHeight="1" x14ac:dyDescent="0.15">
      <c r="A26" s="113">
        <f>A24+1</f>
        <v>9</v>
      </c>
      <c r="B26" s="114" t="s">
        <v>74</v>
      </c>
      <c r="C26" s="165">
        <v>92</v>
      </c>
      <c r="D26" s="112"/>
      <c r="E26" s="102">
        <v>100</v>
      </c>
      <c r="F26" s="110">
        <f>12*ROUNDDOWN(C26*D26*((185-E26)/100),2)</f>
        <v>0</v>
      </c>
      <c r="G26" s="68" t="s">
        <v>3</v>
      </c>
      <c r="H26" s="37">
        <v>32289</v>
      </c>
      <c r="I26" s="79"/>
      <c r="J26" s="23">
        <f t="shared" si="0"/>
        <v>0</v>
      </c>
      <c r="K26" s="95">
        <f>ROUNDDOWN(F26+J26+J27,2)</f>
        <v>0</v>
      </c>
    </row>
    <row r="27" spans="1:11" ht="26.25" customHeight="1" x14ac:dyDescent="0.15">
      <c r="A27" s="104"/>
      <c r="B27" s="116"/>
      <c r="C27" s="167"/>
      <c r="D27" s="101"/>
      <c r="E27" s="103"/>
      <c r="F27" s="111"/>
      <c r="G27" s="65" t="s">
        <v>8</v>
      </c>
      <c r="H27" s="34">
        <v>82163</v>
      </c>
      <c r="I27" s="80"/>
      <c r="J27" s="19">
        <f t="shared" si="0"/>
        <v>0</v>
      </c>
      <c r="K27" s="96"/>
    </row>
    <row r="28" spans="1:11" ht="26.25" customHeight="1" x14ac:dyDescent="0.15">
      <c r="A28" s="113">
        <f>A26+1</f>
        <v>10</v>
      </c>
      <c r="B28" s="114" t="s">
        <v>75</v>
      </c>
      <c r="C28" s="165">
        <v>318</v>
      </c>
      <c r="D28" s="112"/>
      <c r="E28" s="102">
        <v>100</v>
      </c>
      <c r="F28" s="110">
        <f>12*ROUNDDOWN(C28*D28*((185-E28)/100),2)</f>
        <v>0</v>
      </c>
      <c r="G28" s="68" t="s">
        <v>3</v>
      </c>
      <c r="H28" s="35">
        <v>53509</v>
      </c>
      <c r="I28" s="79"/>
      <c r="J28" s="23">
        <f t="shared" si="0"/>
        <v>0</v>
      </c>
      <c r="K28" s="95">
        <f>ROUNDDOWN(F28+J28+J29,2)</f>
        <v>0</v>
      </c>
    </row>
    <row r="29" spans="1:11" ht="26.25" customHeight="1" x14ac:dyDescent="0.15">
      <c r="A29" s="104"/>
      <c r="B29" s="116"/>
      <c r="C29" s="167"/>
      <c r="D29" s="101"/>
      <c r="E29" s="103"/>
      <c r="F29" s="111"/>
      <c r="G29" s="65" t="s">
        <v>8</v>
      </c>
      <c r="H29" s="36">
        <v>135182</v>
      </c>
      <c r="I29" s="80"/>
      <c r="J29" s="19">
        <f t="shared" si="0"/>
        <v>0</v>
      </c>
      <c r="K29" s="96"/>
    </row>
    <row r="30" spans="1:11" ht="26.25" customHeight="1" x14ac:dyDescent="0.15">
      <c r="A30" s="113">
        <f>A28+1</f>
        <v>11</v>
      </c>
      <c r="B30" s="114" t="s">
        <v>76</v>
      </c>
      <c r="C30" s="165">
        <v>166</v>
      </c>
      <c r="D30" s="112"/>
      <c r="E30" s="102">
        <v>100</v>
      </c>
      <c r="F30" s="110">
        <f>12*ROUNDDOWN(C30*D30*((185-E30)/100),2)</f>
        <v>0</v>
      </c>
      <c r="G30" s="68" t="s">
        <v>3</v>
      </c>
      <c r="H30" s="35">
        <v>38429</v>
      </c>
      <c r="I30" s="79"/>
      <c r="J30" s="23">
        <f t="shared" si="0"/>
        <v>0</v>
      </c>
      <c r="K30" s="95">
        <f>ROUNDDOWN(F30+J30+J31,2)</f>
        <v>0</v>
      </c>
    </row>
    <row r="31" spans="1:11" ht="26.25" customHeight="1" x14ac:dyDescent="0.15">
      <c r="A31" s="104"/>
      <c r="B31" s="116"/>
      <c r="C31" s="167"/>
      <c r="D31" s="101"/>
      <c r="E31" s="103"/>
      <c r="F31" s="111"/>
      <c r="G31" s="65" t="s">
        <v>8</v>
      </c>
      <c r="H31" s="36">
        <v>110123</v>
      </c>
      <c r="I31" s="80"/>
      <c r="J31" s="19">
        <f t="shared" si="0"/>
        <v>0</v>
      </c>
      <c r="K31" s="96"/>
    </row>
    <row r="32" spans="1:11" ht="26.25" customHeight="1" x14ac:dyDescent="0.15">
      <c r="A32" s="113">
        <f>A30+1</f>
        <v>12</v>
      </c>
      <c r="B32" s="114" t="s">
        <v>77</v>
      </c>
      <c r="C32" s="165">
        <v>274</v>
      </c>
      <c r="D32" s="112"/>
      <c r="E32" s="102">
        <v>100</v>
      </c>
      <c r="F32" s="110">
        <f>12*ROUNDDOWN(C32*D32*((185-E32)/100),2)</f>
        <v>0</v>
      </c>
      <c r="G32" s="68" t="s">
        <v>3</v>
      </c>
      <c r="H32" s="74">
        <v>53027</v>
      </c>
      <c r="I32" s="79"/>
      <c r="J32" s="23">
        <f t="shared" si="0"/>
        <v>0</v>
      </c>
      <c r="K32" s="95">
        <f>ROUNDDOWN(F32+J32+J33,2)</f>
        <v>0</v>
      </c>
    </row>
    <row r="33" spans="1:11" ht="26.25" customHeight="1" x14ac:dyDescent="0.15">
      <c r="A33" s="104"/>
      <c r="B33" s="116"/>
      <c r="C33" s="167"/>
      <c r="D33" s="101"/>
      <c r="E33" s="103"/>
      <c r="F33" s="111"/>
      <c r="G33" s="65" t="s">
        <v>8</v>
      </c>
      <c r="H33" s="75">
        <v>130053</v>
      </c>
      <c r="I33" s="80"/>
      <c r="J33" s="19">
        <f t="shared" si="0"/>
        <v>0</v>
      </c>
      <c r="K33" s="96"/>
    </row>
    <row r="34" spans="1:11" ht="26.25" customHeight="1" x14ac:dyDescent="0.15">
      <c r="A34" s="113">
        <v>13</v>
      </c>
      <c r="B34" s="114" t="s">
        <v>57</v>
      </c>
      <c r="C34" s="165">
        <v>193</v>
      </c>
      <c r="D34" s="112"/>
      <c r="E34" s="102">
        <v>100</v>
      </c>
      <c r="F34" s="110">
        <f>12*ROUNDDOWN(C34*D34*((185-E34)/100),2)</f>
        <v>0</v>
      </c>
      <c r="G34" s="78" t="s">
        <v>3</v>
      </c>
      <c r="H34" s="76">
        <v>27164</v>
      </c>
      <c r="I34" s="79"/>
      <c r="J34" s="23">
        <f>ROUNDDOWN(H34*I34,2)</f>
        <v>0</v>
      </c>
      <c r="K34" s="95">
        <f>ROUNDDOWN(F34+J34+J35,2)</f>
        <v>0</v>
      </c>
    </row>
    <row r="35" spans="1:11" ht="26.25" customHeight="1" x14ac:dyDescent="0.15">
      <c r="A35" s="104"/>
      <c r="B35" s="116"/>
      <c r="C35" s="167"/>
      <c r="D35" s="101"/>
      <c r="E35" s="103"/>
      <c r="F35" s="111"/>
      <c r="G35" s="65" t="s">
        <v>8</v>
      </c>
      <c r="H35" s="77">
        <v>93861</v>
      </c>
      <c r="I35" s="80"/>
      <c r="J35" s="19">
        <f>ROUNDDOWN(H35*I35,2)</f>
        <v>0</v>
      </c>
      <c r="K35" s="96"/>
    </row>
    <row r="36" spans="1:11" ht="26.25" customHeight="1" x14ac:dyDescent="0.15">
      <c r="A36" s="113">
        <v>14</v>
      </c>
      <c r="B36" s="170" t="s">
        <v>78</v>
      </c>
      <c r="C36" s="165">
        <v>75</v>
      </c>
      <c r="D36" s="112"/>
      <c r="E36" s="102">
        <v>100</v>
      </c>
      <c r="F36" s="175">
        <f>12*ROUNDDOWN(C36*D36*((185-E36)/100),2)</f>
        <v>0</v>
      </c>
      <c r="G36" s="68" t="s">
        <v>3</v>
      </c>
      <c r="H36" s="72">
        <v>22388</v>
      </c>
      <c r="I36" s="83"/>
      <c r="J36" s="21">
        <f t="shared" si="0"/>
        <v>0</v>
      </c>
      <c r="K36" s="120">
        <f>ROUNDDOWN(F36+J36+J37,2)</f>
        <v>0</v>
      </c>
    </row>
    <row r="37" spans="1:11" ht="26.25" customHeight="1" x14ac:dyDescent="0.15">
      <c r="A37" s="104"/>
      <c r="B37" s="178"/>
      <c r="C37" s="167"/>
      <c r="D37" s="101"/>
      <c r="E37" s="103"/>
      <c r="F37" s="111"/>
      <c r="G37" s="65" t="s">
        <v>8</v>
      </c>
      <c r="H37" s="73">
        <v>55161</v>
      </c>
      <c r="I37" s="84"/>
      <c r="J37" s="59">
        <f t="shared" si="0"/>
        <v>0</v>
      </c>
      <c r="K37" s="95"/>
    </row>
    <row r="38" spans="1:11" ht="26.25" customHeight="1" x14ac:dyDescent="0.15">
      <c r="A38" s="113">
        <v>15</v>
      </c>
      <c r="B38" s="170" t="s">
        <v>79</v>
      </c>
      <c r="C38" s="165">
        <v>122</v>
      </c>
      <c r="D38" s="112"/>
      <c r="E38" s="102">
        <v>100</v>
      </c>
      <c r="F38" s="110">
        <f>12*ROUNDDOWN(C38*D38*((185-E38)/100),2)</f>
        <v>0</v>
      </c>
      <c r="G38" s="68" t="s">
        <v>3</v>
      </c>
      <c r="H38" s="74">
        <v>36382</v>
      </c>
      <c r="I38" s="79"/>
      <c r="J38" s="23">
        <f t="shared" si="0"/>
        <v>0</v>
      </c>
      <c r="K38" s="95">
        <f>ROUNDDOWN(F38+J38+J39,2)</f>
        <v>0</v>
      </c>
    </row>
    <row r="39" spans="1:11" ht="26.25" customHeight="1" x14ac:dyDescent="0.15">
      <c r="A39" s="104"/>
      <c r="B39" s="178"/>
      <c r="C39" s="167"/>
      <c r="D39" s="101"/>
      <c r="E39" s="103"/>
      <c r="F39" s="111"/>
      <c r="G39" s="65" t="s">
        <v>8</v>
      </c>
      <c r="H39" s="75">
        <v>88904</v>
      </c>
      <c r="I39" s="80"/>
      <c r="J39" s="19">
        <f t="shared" si="0"/>
        <v>0</v>
      </c>
      <c r="K39" s="96"/>
    </row>
    <row r="40" spans="1:11" ht="26.25" customHeight="1" x14ac:dyDescent="0.15">
      <c r="A40" s="113">
        <v>16</v>
      </c>
      <c r="B40" s="170" t="s">
        <v>80</v>
      </c>
      <c r="C40" s="165">
        <v>71</v>
      </c>
      <c r="D40" s="112"/>
      <c r="E40" s="102">
        <v>100</v>
      </c>
      <c r="F40" s="110">
        <f>12*ROUNDDOWN(C40*D40*((185-E40)/100),2)</f>
        <v>0</v>
      </c>
      <c r="G40" s="68" t="s">
        <v>3</v>
      </c>
      <c r="H40" s="74">
        <v>21225</v>
      </c>
      <c r="I40" s="79"/>
      <c r="J40" s="23">
        <f t="shared" si="0"/>
        <v>0</v>
      </c>
      <c r="K40" s="95">
        <f>ROUNDDOWN(F40+J40+J41,2)</f>
        <v>0</v>
      </c>
    </row>
    <row r="41" spans="1:11" ht="26.25" customHeight="1" x14ac:dyDescent="0.15">
      <c r="A41" s="104"/>
      <c r="B41" s="178"/>
      <c r="C41" s="167"/>
      <c r="D41" s="101"/>
      <c r="E41" s="103"/>
      <c r="F41" s="111"/>
      <c r="G41" s="65" t="s">
        <v>8</v>
      </c>
      <c r="H41" s="75">
        <v>61399</v>
      </c>
      <c r="I41" s="80"/>
      <c r="J41" s="19">
        <f t="shared" si="0"/>
        <v>0</v>
      </c>
      <c r="K41" s="96"/>
    </row>
    <row r="42" spans="1:11" ht="26.25" customHeight="1" x14ac:dyDescent="0.15">
      <c r="A42" s="113">
        <f>A40+1</f>
        <v>17</v>
      </c>
      <c r="B42" s="170" t="s">
        <v>81</v>
      </c>
      <c r="C42" s="165">
        <v>122</v>
      </c>
      <c r="D42" s="112"/>
      <c r="E42" s="102">
        <v>100</v>
      </c>
      <c r="F42" s="110">
        <f>12*ROUNDDOWN(C42*D42*((185-E42)/100),2)</f>
        <v>0</v>
      </c>
      <c r="G42" s="68" t="s">
        <v>3</v>
      </c>
      <c r="H42" s="74">
        <v>36571</v>
      </c>
      <c r="I42" s="79"/>
      <c r="J42" s="23">
        <f t="shared" si="0"/>
        <v>0</v>
      </c>
      <c r="K42" s="95">
        <f>ROUNDDOWN(F42+J42+J43,2)</f>
        <v>0</v>
      </c>
    </row>
    <row r="43" spans="1:11" ht="26.25" customHeight="1" x14ac:dyDescent="0.15">
      <c r="A43" s="104"/>
      <c r="B43" s="178"/>
      <c r="C43" s="167"/>
      <c r="D43" s="101"/>
      <c r="E43" s="103"/>
      <c r="F43" s="111"/>
      <c r="G43" s="65" t="s">
        <v>8</v>
      </c>
      <c r="H43" s="75">
        <v>104101</v>
      </c>
      <c r="I43" s="80"/>
      <c r="J43" s="19">
        <f t="shared" si="0"/>
        <v>0</v>
      </c>
      <c r="K43" s="96"/>
    </row>
    <row r="44" spans="1:11" ht="26.25" customHeight="1" x14ac:dyDescent="0.15">
      <c r="A44" s="113">
        <f>A42+1</f>
        <v>18</v>
      </c>
      <c r="B44" s="170" t="s">
        <v>82</v>
      </c>
      <c r="C44" s="165">
        <v>219</v>
      </c>
      <c r="D44" s="112"/>
      <c r="E44" s="102">
        <v>100</v>
      </c>
      <c r="F44" s="110">
        <f>12*ROUNDDOWN(C44*D44*((185-E44)/100),2)</f>
        <v>0</v>
      </c>
      <c r="G44" s="68" t="s">
        <v>3</v>
      </c>
      <c r="H44" s="74">
        <v>75836</v>
      </c>
      <c r="I44" s="79"/>
      <c r="J44" s="23">
        <f t="shared" si="0"/>
        <v>0</v>
      </c>
      <c r="K44" s="95">
        <f>ROUNDDOWN(F44+J44+J45,2)</f>
        <v>0</v>
      </c>
    </row>
    <row r="45" spans="1:11" ht="26.25" customHeight="1" x14ac:dyDescent="0.15">
      <c r="A45" s="104"/>
      <c r="B45" s="178"/>
      <c r="C45" s="167"/>
      <c r="D45" s="101"/>
      <c r="E45" s="103"/>
      <c r="F45" s="111"/>
      <c r="G45" s="65" t="s">
        <v>8</v>
      </c>
      <c r="H45" s="75">
        <v>193415</v>
      </c>
      <c r="I45" s="80"/>
      <c r="J45" s="19">
        <f t="shared" si="0"/>
        <v>0</v>
      </c>
      <c r="K45" s="96"/>
    </row>
    <row r="46" spans="1:11" ht="26.25" customHeight="1" x14ac:dyDescent="0.15">
      <c r="A46" s="113">
        <f>A44+1</f>
        <v>19</v>
      </c>
      <c r="B46" s="114" t="s">
        <v>83</v>
      </c>
      <c r="C46" s="165">
        <v>208</v>
      </c>
      <c r="D46" s="112"/>
      <c r="E46" s="102">
        <v>100</v>
      </c>
      <c r="F46" s="175">
        <f>12*ROUNDDOWN(C46*D46*((185-E46)/100),2)</f>
        <v>0</v>
      </c>
      <c r="G46" s="69" t="s">
        <v>96</v>
      </c>
      <c r="H46" s="56">
        <v>59861</v>
      </c>
      <c r="I46" s="83"/>
      <c r="J46" s="21">
        <f t="shared" si="0"/>
        <v>0</v>
      </c>
      <c r="K46" s="120">
        <f>ROUNDDOWN(F46+J46+J47+J48+J49,2)</f>
        <v>0</v>
      </c>
    </row>
    <row r="47" spans="1:11" ht="26.25" customHeight="1" x14ac:dyDescent="0.15">
      <c r="A47" s="124"/>
      <c r="B47" s="115"/>
      <c r="C47" s="166"/>
      <c r="D47" s="100"/>
      <c r="E47" s="126"/>
      <c r="F47" s="110"/>
      <c r="G47" s="70" t="s">
        <v>97</v>
      </c>
      <c r="H47" s="58">
        <v>25114</v>
      </c>
      <c r="I47" s="84"/>
      <c r="J47" s="59">
        <f t="shared" si="0"/>
        <v>0</v>
      </c>
      <c r="K47" s="125"/>
    </row>
    <row r="48" spans="1:11" ht="26.25" customHeight="1" x14ac:dyDescent="0.15">
      <c r="A48" s="124"/>
      <c r="B48" s="115" t="e">
        <v>#REF!</v>
      </c>
      <c r="C48" s="166"/>
      <c r="D48" s="100"/>
      <c r="E48" s="126"/>
      <c r="F48" s="110"/>
      <c r="G48" s="70" t="s">
        <v>98</v>
      </c>
      <c r="H48" s="58">
        <v>98033</v>
      </c>
      <c r="I48" s="84"/>
      <c r="J48" s="59">
        <f t="shared" si="0"/>
        <v>0</v>
      </c>
      <c r="K48" s="125"/>
    </row>
    <row r="49" spans="1:11" ht="26.25" customHeight="1" x14ac:dyDescent="0.15">
      <c r="A49" s="104"/>
      <c r="B49" s="116"/>
      <c r="C49" s="167"/>
      <c r="D49" s="101"/>
      <c r="E49" s="103"/>
      <c r="F49" s="111"/>
      <c r="G49" s="71" t="s">
        <v>99</v>
      </c>
      <c r="H49" s="36">
        <v>42396</v>
      </c>
      <c r="I49" s="80"/>
      <c r="J49" s="19">
        <f t="shared" si="0"/>
        <v>0</v>
      </c>
      <c r="K49" s="95"/>
    </row>
    <row r="50" spans="1:11" ht="26.25" customHeight="1" x14ac:dyDescent="0.15">
      <c r="A50" s="113">
        <f>A46+1</f>
        <v>20</v>
      </c>
      <c r="B50" s="114" t="s">
        <v>84</v>
      </c>
      <c r="C50" s="165">
        <v>326</v>
      </c>
      <c r="D50" s="112"/>
      <c r="E50" s="102">
        <v>100</v>
      </c>
      <c r="F50" s="175">
        <f>12*ROUNDDOWN(C50*D50*((185-E50)/100),2)</f>
        <v>0</v>
      </c>
      <c r="G50" s="69" t="s">
        <v>96</v>
      </c>
      <c r="H50" s="56">
        <v>57379</v>
      </c>
      <c r="I50" s="83"/>
      <c r="J50" s="21">
        <f t="shared" si="0"/>
        <v>0</v>
      </c>
      <c r="K50" s="120">
        <f>ROUNDDOWN(F50+J50+J51+J52+J53,2)</f>
        <v>0</v>
      </c>
    </row>
    <row r="51" spans="1:11" ht="26.25" customHeight="1" x14ac:dyDescent="0.15">
      <c r="A51" s="124"/>
      <c r="B51" s="115"/>
      <c r="C51" s="166"/>
      <c r="D51" s="100"/>
      <c r="E51" s="126"/>
      <c r="F51" s="110"/>
      <c r="G51" s="70" t="s">
        <v>97</v>
      </c>
      <c r="H51" s="58">
        <v>31014</v>
      </c>
      <c r="I51" s="85"/>
      <c r="J51" s="59">
        <f t="shared" si="0"/>
        <v>0</v>
      </c>
      <c r="K51" s="125"/>
    </row>
    <row r="52" spans="1:11" ht="26.25" customHeight="1" x14ac:dyDescent="0.15">
      <c r="A52" s="124"/>
      <c r="B52" s="115" t="e">
        <v>#REF!</v>
      </c>
      <c r="C52" s="166"/>
      <c r="D52" s="100"/>
      <c r="E52" s="126"/>
      <c r="F52" s="110"/>
      <c r="G52" s="70" t="s">
        <v>98</v>
      </c>
      <c r="H52" s="58">
        <v>122218</v>
      </c>
      <c r="I52" s="84"/>
      <c r="J52" s="59">
        <f t="shared" si="0"/>
        <v>0</v>
      </c>
      <c r="K52" s="125"/>
    </row>
    <row r="53" spans="1:11" ht="26.25" customHeight="1" x14ac:dyDescent="0.15">
      <c r="A53" s="104"/>
      <c r="B53" s="116"/>
      <c r="C53" s="167"/>
      <c r="D53" s="101"/>
      <c r="E53" s="103"/>
      <c r="F53" s="111"/>
      <c r="G53" s="71" t="s">
        <v>99</v>
      </c>
      <c r="H53" s="36">
        <v>64900</v>
      </c>
      <c r="I53" s="84"/>
      <c r="J53" s="19">
        <f t="shared" si="0"/>
        <v>0</v>
      </c>
      <c r="K53" s="95"/>
    </row>
    <row r="54" spans="1:11" ht="26.25" customHeight="1" x14ac:dyDescent="0.15">
      <c r="A54" s="113">
        <f>A50+1</f>
        <v>21</v>
      </c>
      <c r="B54" s="114" t="s">
        <v>85</v>
      </c>
      <c r="C54" s="165">
        <v>41</v>
      </c>
      <c r="D54" s="112"/>
      <c r="E54" s="102">
        <v>100</v>
      </c>
      <c r="F54" s="175">
        <f>12*ROUNDDOWN(C54*D54*((185-E54)/100),2)</f>
        <v>0</v>
      </c>
      <c r="G54" s="68" t="s">
        <v>3</v>
      </c>
      <c r="H54" s="56">
        <v>7777</v>
      </c>
      <c r="I54" s="83"/>
      <c r="J54" s="21">
        <f>ROUNDDOWN(H54*I54,2)</f>
        <v>0</v>
      </c>
      <c r="K54" s="120">
        <f>ROUNDDOWN(F54+J54+J55,2)</f>
        <v>0</v>
      </c>
    </row>
    <row r="55" spans="1:11" ht="26.25" customHeight="1" x14ac:dyDescent="0.15">
      <c r="A55" s="104"/>
      <c r="B55" s="116"/>
      <c r="C55" s="167"/>
      <c r="D55" s="101"/>
      <c r="E55" s="103"/>
      <c r="F55" s="111"/>
      <c r="G55" s="65" t="s">
        <v>8</v>
      </c>
      <c r="H55" s="36">
        <v>16162</v>
      </c>
      <c r="I55" s="80"/>
      <c r="J55" s="19">
        <f>ROUNDDOWN(H55*I55,2)</f>
        <v>0</v>
      </c>
      <c r="K55" s="95"/>
    </row>
    <row r="56" spans="1:11" ht="26.25" customHeight="1" x14ac:dyDescent="0.15">
      <c r="A56" s="113">
        <f>A54+1</f>
        <v>22</v>
      </c>
      <c r="B56" s="114" t="s">
        <v>86</v>
      </c>
      <c r="C56" s="165">
        <v>35</v>
      </c>
      <c r="D56" s="112"/>
      <c r="E56" s="102">
        <v>100</v>
      </c>
      <c r="F56" s="175">
        <f>12*ROUNDDOWN(C56*D56*((185-E56)/100),2)</f>
        <v>0</v>
      </c>
      <c r="G56" s="68" t="s">
        <v>3</v>
      </c>
      <c r="H56" s="56">
        <v>6196</v>
      </c>
      <c r="I56" s="83"/>
      <c r="J56" s="21">
        <f t="shared" si="0"/>
        <v>0</v>
      </c>
      <c r="K56" s="120">
        <f>ROUNDDOWN(F56+J56+J57,2)</f>
        <v>0</v>
      </c>
    </row>
    <row r="57" spans="1:11" ht="26.25" customHeight="1" x14ac:dyDescent="0.15">
      <c r="A57" s="104"/>
      <c r="B57" s="116"/>
      <c r="C57" s="167"/>
      <c r="D57" s="101"/>
      <c r="E57" s="103"/>
      <c r="F57" s="111"/>
      <c r="G57" s="65" t="s">
        <v>8</v>
      </c>
      <c r="H57" s="36">
        <v>15462</v>
      </c>
      <c r="I57" s="80"/>
      <c r="J57" s="19">
        <f t="shared" si="0"/>
        <v>0</v>
      </c>
      <c r="K57" s="95"/>
    </row>
    <row r="58" spans="1:11" ht="26.25" customHeight="1" x14ac:dyDescent="0.15">
      <c r="A58" s="113">
        <f>A56+1</f>
        <v>23</v>
      </c>
      <c r="B58" s="114" t="s">
        <v>87</v>
      </c>
      <c r="C58" s="165">
        <v>29</v>
      </c>
      <c r="D58" s="112"/>
      <c r="E58" s="102">
        <v>100</v>
      </c>
      <c r="F58" s="175">
        <f>12*ROUNDDOWN(C58*D58*((185-E58)/100),2)</f>
        <v>0</v>
      </c>
      <c r="G58" s="68" t="s">
        <v>3</v>
      </c>
      <c r="H58" s="56">
        <v>6333</v>
      </c>
      <c r="I58" s="83"/>
      <c r="J58" s="21">
        <f t="shared" si="0"/>
        <v>0</v>
      </c>
      <c r="K58" s="120">
        <f>ROUNDDOWN(F58+J58+J59,2)</f>
        <v>0</v>
      </c>
    </row>
    <row r="59" spans="1:11" ht="26.25" customHeight="1" x14ac:dyDescent="0.15">
      <c r="A59" s="104"/>
      <c r="B59" s="116"/>
      <c r="C59" s="167"/>
      <c r="D59" s="101"/>
      <c r="E59" s="103"/>
      <c r="F59" s="111"/>
      <c r="G59" s="65" t="s">
        <v>8</v>
      </c>
      <c r="H59" s="36">
        <v>15088</v>
      </c>
      <c r="I59" s="80"/>
      <c r="J59" s="19">
        <f t="shared" si="0"/>
        <v>0</v>
      </c>
      <c r="K59" s="95"/>
    </row>
    <row r="60" spans="1:11" ht="26.25" customHeight="1" x14ac:dyDescent="0.15">
      <c r="A60" s="113">
        <f>A58+1</f>
        <v>24</v>
      </c>
      <c r="B60" s="114" t="s">
        <v>88</v>
      </c>
      <c r="C60" s="165">
        <v>72</v>
      </c>
      <c r="D60" s="112"/>
      <c r="E60" s="102">
        <v>100</v>
      </c>
      <c r="F60" s="175">
        <f>12*ROUNDDOWN(C60*D60*((185-E60)/100),2)</f>
        <v>0</v>
      </c>
      <c r="G60" s="68" t="s">
        <v>3</v>
      </c>
      <c r="H60" s="56">
        <v>28832</v>
      </c>
      <c r="I60" s="83"/>
      <c r="J60" s="21">
        <f t="shared" si="0"/>
        <v>0</v>
      </c>
      <c r="K60" s="120">
        <f>ROUNDDOWN(F60+J60+J61,2)</f>
        <v>0</v>
      </c>
    </row>
    <row r="61" spans="1:11" ht="26.25" customHeight="1" x14ac:dyDescent="0.15">
      <c r="A61" s="104"/>
      <c r="B61" s="116"/>
      <c r="C61" s="167"/>
      <c r="D61" s="101"/>
      <c r="E61" s="103"/>
      <c r="F61" s="111"/>
      <c r="G61" s="65" t="s">
        <v>8</v>
      </c>
      <c r="H61" s="36">
        <v>49840</v>
      </c>
      <c r="I61" s="80"/>
      <c r="J61" s="19">
        <f t="shared" si="0"/>
        <v>0</v>
      </c>
      <c r="K61" s="95"/>
    </row>
    <row r="62" spans="1:11" ht="26.25" customHeight="1" x14ac:dyDescent="0.15">
      <c r="A62" s="113">
        <f>A60+1</f>
        <v>25</v>
      </c>
      <c r="B62" s="114" t="s">
        <v>89</v>
      </c>
      <c r="C62" s="165">
        <v>30</v>
      </c>
      <c r="D62" s="112"/>
      <c r="E62" s="102">
        <v>100</v>
      </c>
      <c r="F62" s="175">
        <f>12*ROUNDDOWN(C62*D62*((185-E62)/100),2)</f>
        <v>0</v>
      </c>
      <c r="G62" s="68" t="s">
        <v>3</v>
      </c>
      <c r="H62" s="56">
        <v>8425</v>
      </c>
      <c r="I62" s="83"/>
      <c r="J62" s="21">
        <f t="shared" si="0"/>
        <v>0</v>
      </c>
      <c r="K62" s="120">
        <f>ROUNDDOWN(F62+J62+J63,2)</f>
        <v>0</v>
      </c>
    </row>
    <row r="63" spans="1:11" ht="26.25" customHeight="1" x14ac:dyDescent="0.15">
      <c r="A63" s="104"/>
      <c r="B63" s="116"/>
      <c r="C63" s="167"/>
      <c r="D63" s="101"/>
      <c r="E63" s="103"/>
      <c r="F63" s="111"/>
      <c r="G63" s="65" t="s">
        <v>8</v>
      </c>
      <c r="H63" s="36">
        <v>19398</v>
      </c>
      <c r="I63" s="80"/>
      <c r="J63" s="19">
        <f t="shared" si="0"/>
        <v>0</v>
      </c>
      <c r="K63" s="95"/>
    </row>
    <row r="64" spans="1:11" ht="26.25" customHeight="1" x14ac:dyDescent="0.15">
      <c r="A64" s="113">
        <f>A62+1</f>
        <v>26</v>
      </c>
      <c r="B64" s="114" t="s">
        <v>90</v>
      </c>
      <c r="C64" s="165">
        <v>96</v>
      </c>
      <c r="D64" s="112"/>
      <c r="E64" s="102">
        <v>100</v>
      </c>
      <c r="F64" s="175">
        <f>12*ROUNDDOWN(C64*D64*((185-E64)/100),2)</f>
        <v>0</v>
      </c>
      <c r="G64" s="68" t="s">
        <v>3</v>
      </c>
      <c r="H64" s="56">
        <v>17578</v>
      </c>
      <c r="I64" s="83"/>
      <c r="J64" s="21">
        <f t="shared" si="0"/>
        <v>0</v>
      </c>
      <c r="K64" s="120">
        <f>ROUNDDOWN(F64+J64+J65,2)</f>
        <v>0</v>
      </c>
    </row>
    <row r="65" spans="1:16" ht="26.25" customHeight="1" x14ac:dyDescent="0.15">
      <c r="A65" s="104"/>
      <c r="B65" s="116"/>
      <c r="C65" s="167"/>
      <c r="D65" s="101"/>
      <c r="E65" s="103"/>
      <c r="F65" s="111"/>
      <c r="G65" s="65" t="s">
        <v>8</v>
      </c>
      <c r="H65" s="36">
        <v>40823</v>
      </c>
      <c r="I65" s="80"/>
      <c r="J65" s="19">
        <f t="shared" si="0"/>
        <v>0</v>
      </c>
      <c r="K65" s="95"/>
    </row>
    <row r="66" spans="1:16" ht="26.25" customHeight="1" x14ac:dyDescent="0.15">
      <c r="A66" s="113">
        <f>A64+1</f>
        <v>27</v>
      </c>
      <c r="B66" s="114" t="s">
        <v>91</v>
      </c>
      <c r="C66" s="165">
        <v>73</v>
      </c>
      <c r="D66" s="112"/>
      <c r="E66" s="102">
        <v>100</v>
      </c>
      <c r="F66" s="175">
        <f>12*ROUNDDOWN(C66*D66*((185-E66)/100),2)</f>
        <v>0</v>
      </c>
      <c r="G66" s="68" t="s">
        <v>3</v>
      </c>
      <c r="H66" s="56">
        <v>22378</v>
      </c>
      <c r="I66" s="83"/>
      <c r="J66" s="21">
        <f t="shared" si="0"/>
        <v>0</v>
      </c>
      <c r="K66" s="120">
        <f>ROUNDDOWN(F66+J66+J67,2)</f>
        <v>0</v>
      </c>
    </row>
    <row r="67" spans="1:16" ht="26.25" customHeight="1" x14ac:dyDescent="0.15">
      <c r="A67" s="104"/>
      <c r="B67" s="116"/>
      <c r="C67" s="167"/>
      <c r="D67" s="101"/>
      <c r="E67" s="103"/>
      <c r="F67" s="111"/>
      <c r="G67" s="65" t="s">
        <v>8</v>
      </c>
      <c r="H67" s="36">
        <v>24517</v>
      </c>
      <c r="I67" s="80"/>
      <c r="J67" s="19">
        <f t="shared" si="0"/>
        <v>0</v>
      </c>
      <c r="K67" s="95"/>
    </row>
    <row r="68" spans="1:16" ht="26.25" customHeight="1" x14ac:dyDescent="0.15">
      <c r="A68" s="113">
        <f>A66+1</f>
        <v>28</v>
      </c>
      <c r="B68" s="114" t="s">
        <v>92</v>
      </c>
      <c r="C68" s="165">
        <v>76</v>
      </c>
      <c r="D68" s="112"/>
      <c r="E68" s="102">
        <v>100</v>
      </c>
      <c r="F68" s="175">
        <f>12*ROUNDDOWN(C68*D68*((185-E68)/100),2)</f>
        <v>0</v>
      </c>
      <c r="G68" s="68" t="s">
        <v>3</v>
      </c>
      <c r="H68" s="56">
        <v>50289</v>
      </c>
      <c r="I68" s="83"/>
      <c r="J68" s="21">
        <f t="shared" si="0"/>
        <v>0</v>
      </c>
      <c r="K68" s="120">
        <f>ROUNDDOWN(F68+J68+J69,2)</f>
        <v>0</v>
      </c>
    </row>
    <row r="69" spans="1:16" ht="26.25" customHeight="1" x14ac:dyDescent="0.15">
      <c r="A69" s="104"/>
      <c r="B69" s="116"/>
      <c r="C69" s="167"/>
      <c r="D69" s="101"/>
      <c r="E69" s="103"/>
      <c r="F69" s="111"/>
      <c r="G69" s="65" t="s">
        <v>8</v>
      </c>
      <c r="H69" s="36">
        <v>97361</v>
      </c>
      <c r="I69" s="80"/>
      <c r="J69" s="19">
        <f t="shared" si="0"/>
        <v>0</v>
      </c>
      <c r="K69" s="95"/>
    </row>
    <row r="70" spans="1:16" ht="26.25" customHeight="1" x14ac:dyDescent="0.15">
      <c r="A70" s="113">
        <f>A68+1</f>
        <v>29</v>
      </c>
      <c r="B70" s="114" t="s">
        <v>93</v>
      </c>
      <c r="C70" s="165">
        <v>52</v>
      </c>
      <c r="D70" s="112"/>
      <c r="E70" s="102">
        <v>100</v>
      </c>
      <c r="F70" s="175">
        <f>12*ROUNDDOWN(C70*D70*((185-E70)/100),2)</f>
        <v>0</v>
      </c>
      <c r="G70" s="68" t="s">
        <v>3</v>
      </c>
      <c r="H70" s="56">
        <v>13065</v>
      </c>
      <c r="I70" s="83"/>
      <c r="J70" s="21">
        <f t="shared" si="0"/>
        <v>0</v>
      </c>
      <c r="K70" s="120">
        <f>ROUNDDOWN(F70+J70+J71,2)</f>
        <v>0</v>
      </c>
    </row>
    <row r="71" spans="1:16" ht="26.25" customHeight="1" x14ac:dyDescent="0.15">
      <c r="A71" s="104"/>
      <c r="B71" s="116"/>
      <c r="C71" s="167"/>
      <c r="D71" s="101"/>
      <c r="E71" s="103"/>
      <c r="F71" s="111"/>
      <c r="G71" s="65" t="s">
        <v>8</v>
      </c>
      <c r="H71" s="36">
        <v>35106</v>
      </c>
      <c r="I71" s="80"/>
      <c r="J71" s="19">
        <f t="shared" si="0"/>
        <v>0</v>
      </c>
      <c r="K71" s="95"/>
    </row>
    <row r="72" spans="1:16" ht="26.25" customHeight="1" x14ac:dyDescent="0.15">
      <c r="A72" s="113">
        <f>A70+1</f>
        <v>30</v>
      </c>
      <c r="B72" s="114" t="s">
        <v>94</v>
      </c>
      <c r="C72" s="165">
        <v>106</v>
      </c>
      <c r="D72" s="112"/>
      <c r="E72" s="102">
        <v>100</v>
      </c>
      <c r="F72" s="175">
        <f>12*ROUNDDOWN(C72*D72*((185-E72)/100),2)</f>
        <v>0</v>
      </c>
      <c r="G72" s="68" t="s">
        <v>3</v>
      </c>
      <c r="H72" s="56">
        <v>40745</v>
      </c>
      <c r="I72" s="83"/>
      <c r="J72" s="21">
        <f t="shared" si="0"/>
        <v>0</v>
      </c>
      <c r="K72" s="120">
        <f>ROUNDDOWN(F72+J72+J73,2)</f>
        <v>0</v>
      </c>
    </row>
    <row r="73" spans="1:16" ht="26.25" customHeight="1" x14ac:dyDescent="0.15">
      <c r="A73" s="104"/>
      <c r="B73" s="116"/>
      <c r="C73" s="167"/>
      <c r="D73" s="101"/>
      <c r="E73" s="103"/>
      <c r="F73" s="111"/>
      <c r="G73" s="65" t="s">
        <v>8</v>
      </c>
      <c r="H73" s="36">
        <v>95798</v>
      </c>
      <c r="I73" s="80"/>
      <c r="J73" s="19">
        <f t="shared" si="0"/>
        <v>0</v>
      </c>
      <c r="K73" s="95"/>
    </row>
    <row r="74" spans="1:16" ht="26.25" customHeight="1" x14ac:dyDescent="0.15">
      <c r="A74" s="113">
        <f>A72+1</f>
        <v>31</v>
      </c>
      <c r="B74" s="170" t="s">
        <v>95</v>
      </c>
      <c r="C74" s="165">
        <v>347</v>
      </c>
      <c r="D74" s="112"/>
      <c r="E74" s="102">
        <v>100</v>
      </c>
      <c r="F74" s="175">
        <f>12*ROUNDDOWN(C74*D74*((185-E74)/100),2)</f>
        <v>0</v>
      </c>
      <c r="G74" s="63" t="s">
        <v>52</v>
      </c>
      <c r="H74" s="56">
        <v>8217</v>
      </c>
      <c r="I74" s="83"/>
      <c r="J74" s="21">
        <f t="shared" si="0"/>
        <v>0</v>
      </c>
      <c r="K74" s="120">
        <f>ROUNDDOWN(F74+J74+J75+J76+J77,2)</f>
        <v>0</v>
      </c>
      <c r="M74" s="38"/>
      <c r="N74" s="38"/>
      <c r="O74" s="28"/>
    </row>
    <row r="75" spans="1:16" ht="26.25" customHeight="1" x14ac:dyDescent="0.15">
      <c r="A75" s="124"/>
      <c r="B75" s="171"/>
      <c r="C75" s="166"/>
      <c r="D75" s="100"/>
      <c r="E75" s="126"/>
      <c r="F75" s="110"/>
      <c r="G75" s="66" t="s">
        <v>100</v>
      </c>
      <c r="H75" s="58">
        <v>31674</v>
      </c>
      <c r="I75" s="84"/>
      <c r="J75" s="59">
        <f t="shared" si="0"/>
        <v>0</v>
      </c>
      <c r="K75" s="125"/>
      <c r="M75" s="38"/>
      <c r="N75" s="38"/>
      <c r="O75" s="28"/>
    </row>
    <row r="76" spans="1:16" ht="26.25" customHeight="1" x14ac:dyDescent="0.15">
      <c r="A76" s="124"/>
      <c r="B76" s="171" t="e">
        <v>#REF!</v>
      </c>
      <c r="C76" s="166"/>
      <c r="D76" s="100"/>
      <c r="E76" s="160"/>
      <c r="F76" s="176"/>
      <c r="G76" s="66" t="s">
        <v>53</v>
      </c>
      <c r="H76" s="58">
        <v>90183</v>
      </c>
      <c r="I76" s="84"/>
      <c r="J76" s="59">
        <f t="shared" si="0"/>
        <v>0</v>
      </c>
      <c r="K76" s="162"/>
      <c r="M76" s="38"/>
      <c r="N76" s="38"/>
      <c r="O76" s="28"/>
    </row>
    <row r="77" spans="1:16" ht="26.25" customHeight="1" thickBot="1" x14ac:dyDescent="0.2">
      <c r="A77" s="169"/>
      <c r="B77" s="172"/>
      <c r="C77" s="173"/>
      <c r="D77" s="174"/>
      <c r="E77" s="161"/>
      <c r="F77" s="177"/>
      <c r="G77" s="89" t="s">
        <v>101</v>
      </c>
      <c r="H77" s="90">
        <v>103627</v>
      </c>
      <c r="I77" s="80"/>
      <c r="J77" s="19">
        <f t="shared" si="0"/>
        <v>0</v>
      </c>
      <c r="K77" s="163"/>
      <c r="M77" s="38"/>
      <c r="N77" s="38"/>
      <c r="O77" s="28"/>
    </row>
    <row r="78" spans="1:16" s="12" customFormat="1" ht="27" customHeight="1" thickBot="1" x14ac:dyDescent="0.2">
      <c r="A78" s="147" t="s">
        <v>43</v>
      </c>
      <c r="B78" s="149"/>
      <c r="C78" s="42">
        <f>SUM(C10:C77)</f>
        <v>4369</v>
      </c>
      <c r="D78" s="43"/>
      <c r="E78" s="44"/>
      <c r="F78" s="45">
        <f>SUM(F10:F77)</f>
        <v>0</v>
      </c>
      <c r="G78" s="46"/>
      <c r="H78" s="47">
        <f>SUM(H10:H77)</f>
        <v>4479965</v>
      </c>
      <c r="I78" s="48"/>
      <c r="J78" s="49">
        <f>SUM(J10:J77)</f>
        <v>0</v>
      </c>
      <c r="K78" s="50">
        <f>SUM(K10:K77)</f>
        <v>0</v>
      </c>
      <c r="L78" s="12" t="s">
        <v>36</v>
      </c>
      <c r="M78" s="39"/>
      <c r="N78" s="39"/>
      <c r="O78" s="29"/>
      <c r="P78" s="10"/>
    </row>
    <row r="79" spans="1:16" ht="27" customHeight="1" thickBot="1" x14ac:dyDescent="0.2">
      <c r="C79" s="4"/>
      <c r="D79" s="11"/>
      <c r="E79" s="4"/>
      <c r="F79" s="11"/>
      <c r="G79" s="4"/>
      <c r="H79" s="11"/>
      <c r="I79" s="11"/>
      <c r="J79" s="11"/>
      <c r="K79" s="11"/>
      <c r="M79" s="38"/>
      <c r="N79" s="38"/>
    </row>
    <row r="80" spans="1:16" ht="27" customHeight="1" thickBot="1" x14ac:dyDescent="0.2">
      <c r="B80" s="168" t="s">
        <v>59</v>
      </c>
      <c r="C80" s="168"/>
      <c r="D80" s="168"/>
      <c r="E80" s="168"/>
      <c r="F80" s="168"/>
      <c r="G80" s="168"/>
      <c r="I80" s="67" t="s">
        <v>40</v>
      </c>
      <c r="J80" s="12" t="s">
        <v>20</v>
      </c>
      <c r="K80" s="30">
        <f>ROUNDDOWN(K78,0)</f>
        <v>0</v>
      </c>
      <c r="L80" s="10" t="s">
        <v>62</v>
      </c>
      <c r="M80" s="38"/>
      <c r="N80" s="38"/>
      <c r="O80" s="31"/>
    </row>
    <row r="81" spans="2:16" ht="27" customHeight="1" thickBot="1" x14ac:dyDescent="0.2">
      <c r="B81" s="168"/>
      <c r="C81" s="168"/>
      <c r="D81" s="168"/>
      <c r="E81" s="168"/>
      <c r="F81" s="168"/>
      <c r="G81" s="168"/>
      <c r="K81" s="32"/>
      <c r="M81" s="38"/>
      <c r="N81" s="38"/>
    </row>
    <row r="82" spans="2:16" ht="27" customHeight="1" thickBot="1" x14ac:dyDescent="0.2">
      <c r="B82" s="168"/>
      <c r="C82" s="168"/>
      <c r="D82" s="168"/>
      <c r="E82" s="168"/>
      <c r="F82" s="168"/>
      <c r="G82" s="168"/>
      <c r="H82" s="16" t="s">
        <v>54</v>
      </c>
      <c r="I82" s="67" t="s">
        <v>21</v>
      </c>
      <c r="J82" s="91" t="s">
        <v>58</v>
      </c>
      <c r="K82" s="33">
        <f>ROUNDUP(K80*100/110,0)</f>
        <v>0</v>
      </c>
      <c r="L82" s="10" t="s">
        <v>63</v>
      </c>
      <c r="M82" s="38"/>
      <c r="N82" s="38"/>
      <c r="O82" s="158"/>
      <c r="P82" s="158"/>
    </row>
    <row r="83" spans="2:16" ht="27" customHeight="1" x14ac:dyDescent="0.15">
      <c r="B83" s="168"/>
      <c r="C83" s="168"/>
      <c r="D83" s="168"/>
      <c r="E83" s="168"/>
      <c r="F83" s="168"/>
      <c r="G83" s="168"/>
      <c r="H83" s="12"/>
      <c r="K83" s="12" t="s">
        <v>55</v>
      </c>
      <c r="M83" s="38"/>
      <c r="N83" s="38"/>
    </row>
    <row r="84" spans="2:16" ht="67.5" customHeight="1" x14ac:dyDescent="0.15">
      <c r="B84" s="168"/>
      <c r="C84" s="168"/>
      <c r="D84" s="168"/>
      <c r="E84" s="168"/>
      <c r="F84" s="168"/>
      <c r="G84" s="168"/>
    </row>
  </sheetData>
  <mergeCells count="239">
    <mergeCell ref="A34:A35"/>
    <mergeCell ref="B34:B35"/>
    <mergeCell ref="C34:C35"/>
    <mergeCell ref="D34:D35"/>
    <mergeCell ref="E34:E35"/>
    <mergeCell ref="F34:F35"/>
    <mergeCell ref="K34:K35"/>
    <mergeCell ref="A1:F1"/>
    <mergeCell ref="H1:L4"/>
    <mergeCell ref="A2:F2"/>
    <mergeCell ref="A3:F3"/>
    <mergeCell ref="A4:F4"/>
    <mergeCell ref="A5:A9"/>
    <mergeCell ref="B5:B9"/>
    <mergeCell ref="C5:F5"/>
    <mergeCell ref="G5:J5"/>
    <mergeCell ref="K5:K7"/>
    <mergeCell ref="K10:K11"/>
    <mergeCell ref="A12:A13"/>
    <mergeCell ref="B12:B13"/>
    <mergeCell ref="C12:C13"/>
    <mergeCell ref="D12:D13"/>
    <mergeCell ref="E12:E13"/>
    <mergeCell ref="F12:F13"/>
    <mergeCell ref="K12:K13"/>
    <mergeCell ref="J6:J7"/>
    <mergeCell ref="G8:H8"/>
    <mergeCell ref="G9:H9"/>
    <mergeCell ref="A10:A11"/>
    <mergeCell ref="B10:B11"/>
    <mergeCell ref="C10:C11"/>
    <mergeCell ref="D10:D11"/>
    <mergeCell ref="E10:E11"/>
    <mergeCell ref="F10:F11"/>
    <mergeCell ref="C6:C7"/>
    <mergeCell ref="D6:D7"/>
    <mergeCell ref="E6:E7"/>
    <mergeCell ref="F6:F7"/>
    <mergeCell ref="G6:H7"/>
    <mergeCell ref="I6:I7"/>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K18:K19"/>
    <mergeCell ref="A20:A21"/>
    <mergeCell ref="B20:B21"/>
    <mergeCell ref="C20:C21"/>
    <mergeCell ref="D20:D21"/>
    <mergeCell ref="E20:E21"/>
    <mergeCell ref="F20:F21"/>
    <mergeCell ref="K20:K21"/>
    <mergeCell ref="A18:A19"/>
    <mergeCell ref="B18:B19"/>
    <mergeCell ref="C18:C19"/>
    <mergeCell ref="D18:D19"/>
    <mergeCell ref="E18:E19"/>
    <mergeCell ref="F18:F19"/>
    <mergeCell ref="K22:K23"/>
    <mergeCell ref="A24:A25"/>
    <mergeCell ref="B24:B25"/>
    <mergeCell ref="C24:C25"/>
    <mergeCell ref="D24:D25"/>
    <mergeCell ref="E24:E25"/>
    <mergeCell ref="F24:F25"/>
    <mergeCell ref="K24:K25"/>
    <mergeCell ref="A22:A23"/>
    <mergeCell ref="B22:B23"/>
    <mergeCell ref="C22:C23"/>
    <mergeCell ref="D22:D23"/>
    <mergeCell ref="E22:E23"/>
    <mergeCell ref="F22:F23"/>
    <mergeCell ref="K26:K27"/>
    <mergeCell ref="A28:A29"/>
    <mergeCell ref="B28:B29"/>
    <mergeCell ref="C28:C29"/>
    <mergeCell ref="D28:D29"/>
    <mergeCell ref="E28:E29"/>
    <mergeCell ref="F28:F29"/>
    <mergeCell ref="K28:K29"/>
    <mergeCell ref="A26:A27"/>
    <mergeCell ref="B26:B27"/>
    <mergeCell ref="C26:C27"/>
    <mergeCell ref="D26:D27"/>
    <mergeCell ref="E26:E27"/>
    <mergeCell ref="F26:F27"/>
    <mergeCell ref="K30:K31"/>
    <mergeCell ref="A32:A33"/>
    <mergeCell ref="B32:B33"/>
    <mergeCell ref="C32:C33"/>
    <mergeCell ref="D32:D33"/>
    <mergeCell ref="E32:E33"/>
    <mergeCell ref="F32:F33"/>
    <mergeCell ref="K32:K33"/>
    <mergeCell ref="A30:A31"/>
    <mergeCell ref="B30:B31"/>
    <mergeCell ref="C30:C31"/>
    <mergeCell ref="D30:D31"/>
    <mergeCell ref="E30:E31"/>
    <mergeCell ref="F30:F31"/>
    <mergeCell ref="K36:K37"/>
    <mergeCell ref="A38:A39"/>
    <mergeCell ref="B38:B39"/>
    <mergeCell ref="C38:C39"/>
    <mergeCell ref="D38:D39"/>
    <mergeCell ref="E38:E39"/>
    <mergeCell ref="F38:F39"/>
    <mergeCell ref="K38:K39"/>
    <mergeCell ref="A36:A37"/>
    <mergeCell ref="B36:B37"/>
    <mergeCell ref="C36:C37"/>
    <mergeCell ref="D36:D37"/>
    <mergeCell ref="E36:E37"/>
    <mergeCell ref="F36:F37"/>
    <mergeCell ref="K40:K41"/>
    <mergeCell ref="A42:A43"/>
    <mergeCell ref="B42:B43"/>
    <mergeCell ref="C42:C43"/>
    <mergeCell ref="D42:D43"/>
    <mergeCell ref="E42:E43"/>
    <mergeCell ref="F42:F43"/>
    <mergeCell ref="K42:K43"/>
    <mergeCell ref="A40:A41"/>
    <mergeCell ref="B40:B41"/>
    <mergeCell ref="C40:C41"/>
    <mergeCell ref="D40:D41"/>
    <mergeCell ref="E40:E41"/>
    <mergeCell ref="F40:F41"/>
    <mergeCell ref="K44:K45"/>
    <mergeCell ref="A46:A49"/>
    <mergeCell ref="B46:B49"/>
    <mergeCell ref="C46:C49"/>
    <mergeCell ref="D46:D49"/>
    <mergeCell ref="E46:E49"/>
    <mergeCell ref="F46:F49"/>
    <mergeCell ref="K46:K49"/>
    <mergeCell ref="A44:A45"/>
    <mergeCell ref="B44:B45"/>
    <mergeCell ref="C44:C45"/>
    <mergeCell ref="D44:D45"/>
    <mergeCell ref="E44:E45"/>
    <mergeCell ref="F44:F45"/>
    <mergeCell ref="K50:K53"/>
    <mergeCell ref="A54:A55"/>
    <mergeCell ref="B54:B55"/>
    <mergeCell ref="C54:C55"/>
    <mergeCell ref="D54:D55"/>
    <mergeCell ref="E54:E55"/>
    <mergeCell ref="F54:F55"/>
    <mergeCell ref="K54:K55"/>
    <mergeCell ref="A50:A53"/>
    <mergeCell ref="B50:B53"/>
    <mergeCell ref="C50:C53"/>
    <mergeCell ref="D50:D53"/>
    <mergeCell ref="E50:E53"/>
    <mergeCell ref="F50:F53"/>
    <mergeCell ref="K56:K57"/>
    <mergeCell ref="A58:A59"/>
    <mergeCell ref="B58:B59"/>
    <mergeCell ref="C58:C59"/>
    <mergeCell ref="D58:D59"/>
    <mergeCell ref="E58:E59"/>
    <mergeCell ref="F58:F59"/>
    <mergeCell ref="K58:K59"/>
    <mergeCell ref="A56:A57"/>
    <mergeCell ref="B56:B57"/>
    <mergeCell ref="C56:C57"/>
    <mergeCell ref="D56:D57"/>
    <mergeCell ref="E56:E57"/>
    <mergeCell ref="F56:F57"/>
    <mergeCell ref="K60:K61"/>
    <mergeCell ref="A62:A63"/>
    <mergeCell ref="B62:B63"/>
    <mergeCell ref="C62:C63"/>
    <mergeCell ref="D62:D63"/>
    <mergeCell ref="E62:E63"/>
    <mergeCell ref="F62:F63"/>
    <mergeCell ref="K62:K63"/>
    <mergeCell ref="A60:A61"/>
    <mergeCell ref="B60:B61"/>
    <mergeCell ref="C60:C61"/>
    <mergeCell ref="D60:D61"/>
    <mergeCell ref="E60:E61"/>
    <mergeCell ref="F60:F61"/>
    <mergeCell ref="K64:K65"/>
    <mergeCell ref="A66:A67"/>
    <mergeCell ref="B66:B67"/>
    <mergeCell ref="C66:C67"/>
    <mergeCell ref="D66:D67"/>
    <mergeCell ref="E66:E67"/>
    <mergeCell ref="F66:F67"/>
    <mergeCell ref="K66:K67"/>
    <mergeCell ref="A64:A65"/>
    <mergeCell ref="B64:B65"/>
    <mergeCell ref="C64:C65"/>
    <mergeCell ref="D64:D65"/>
    <mergeCell ref="E64:E65"/>
    <mergeCell ref="F64:F65"/>
    <mergeCell ref="K68:K69"/>
    <mergeCell ref="A70:A71"/>
    <mergeCell ref="B70:B71"/>
    <mergeCell ref="C70:C71"/>
    <mergeCell ref="D70:D71"/>
    <mergeCell ref="E70:E71"/>
    <mergeCell ref="F70:F71"/>
    <mergeCell ref="K70:K71"/>
    <mergeCell ref="A68:A69"/>
    <mergeCell ref="B68:B69"/>
    <mergeCell ref="C68:C69"/>
    <mergeCell ref="D68:D69"/>
    <mergeCell ref="E68:E69"/>
    <mergeCell ref="F68:F69"/>
    <mergeCell ref="A78:B78"/>
    <mergeCell ref="B80:G84"/>
    <mergeCell ref="O82:P82"/>
    <mergeCell ref="K72:K73"/>
    <mergeCell ref="A74:A77"/>
    <mergeCell ref="B74:B77"/>
    <mergeCell ref="C74:C77"/>
    <mergeCell ref="D74:D77"/>
    <mergeCell ref="E74:E77"/>
    <mergeCell ref="F74:F77"/>
    <mergeCell ref="K74:K77"/>
    <mergeCell ref="A72:A73"/>
    <mergeCell ref="B72:B73"/>
    <mergeCell ref="C72:C73"/>
    <mergeCell ref="D72:D73"/>
    <mergeCell ref="E72:E73"/>
    <mergeCell ref="F72:F73"/>
  </mergeCells>
  <phoneticPr fontId="20"/>
  <printOptions horizontalCentered="1"/>
  <pageMargins left="0.78740157480314965" right="0.78740157480314965" top="1.1811023622047245" bottom="0" header="0.19685039370078741" footer="0.19685039370078741"/>
  <pageSetup paperSize="8"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別紙6-2</vt:lpstr>
      <vt:lpstr>別紙6-1</vt:lpstr>
      <vt:lpstr>'別紙6-1'!Print_Area</vt:lpstr>
      <vt:lpstr>'別紙6-2'!Print_Area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C10012</dc:creator>
  <cp:lastModifiedBy>Windows ユーザー</cp:lastModifiedBy>
  <cp:lastPrinted>2021-08-16T00:49:31Z</cp:lastPrinted>
  <dcterms:created xsi:type="dcterms:W3CDTF">2015-07-10T10:28:27Z</dcterms:created>
  <dcterms:modified xsi:type="dcterms:W3CDTF">2021-08-16T00:51:06Z</dcterms:modified>
</cp:coreProperties>
</file>